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ratungishbayeva/Library/Mobile Documents/com~apple~CloudDocs/ProFace/marketing/"/>
    </mc:Choice>
  </mc:AlternateContent>
  <xr:revisionPtr revIDLastSave="4" documentId="13_ncr:1_{4F66315F-5598-254C-BAFF-F43601C5CC8E}" xr6:coauthVersionLast="44" xr6:coauthVersionMax="45" xr10:uidLastSave="{71A23F0B-60C5-5F43-98F1-FFC201EA815B}"/>
  <bookViews>
    <workbookView xWindow="0" yWindow="0" windowWidth="28800" windowHeight="16120" activeTab="1" xr2:uid="{B3E54AEE-2EC5-2745-BA9E-0DBA96885D8B}"/>
  </bookViews>
  <sheets>
    <sheet name="Пакет №1" sheetId="1" r:id="rId1"/>
    <sheet name="Пакет №2" sheetId="4" r:id="rId2"/>
    <sheet name="Расчеты" sheetId="3" r:id="rId3"/>
    <sheet name="Sheet2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3" l="1"/>
  <c r="B34" i="3"/>
  <c r="C27" i="3"/>
  <c r="C28" i="3"/>
  <c r="C29" i="3"/>
  <c r="C35" i="3"/>
  <c r="C34" i="3"/>
  <c r="D27" i="3"/>
  <c r="D28" i="3"/>
  <c r="D29" i="3"/>
  <c r="D35" i="3"/>
  <c r="D34" i="3"/>
  <c r="E4" i="4"/>
  <c r="C4" i="4"/>
  <c r="B24" i="3"/>
  <c r="A4" i="4"/>
  <c r="B15" i="3"/>
  <c r="E4" i="1"/>
  <c r="C4" i="1"/>
  <c r="B8" i="3"/>
  <c r="A4" i="1"/>
  <c r="D11" i="3"/>
  <c r="C11" i="3"/>
  <c r="D24" i="3"/>
  <c r="C24" i="3"/>
  <c r="D12" i="3"/>
  <c r="C12" i="3"/>
  <c r="C8" i="3"/>
  <c r="D15" i="3"/>
  <c r="F4" i="1"/>
  <c r="C15" i="3"/>
  <c r="F4" i="4"/>
</calcChain>
</file>

<file path=xl/sharedStrings.xml><?xml version="1.0" encoding="utf-8"?>
<sst xmlns="http://schemas.openxmlformats.org/spreadsheetml/2006/main" count="62" uniqueCount="40">
  <si>
    <t>Инвестиции</t>
  </si>
  <si>
    <t>Прогноз заполненности</t>
  </si>
  <si>
    <t>да</t>
  </si>
  <si>
    <t>нет</t>
  </si>
  <si>
    <t>Выручка</t>
  </si>
  <si>
    <t>Роялти</t>
  </si>
  <si>
    <t>Паушальный взнос</t>
  </si>
  <si>
    <t>Новый кабинет</t>
  </si>
  <si>
    <t>Существующий кабинет</t>
  </si>
  <si>
    <t>Ремонт</t>
  </si>
  <si>
    <t>Мебель</t>
  </si>
  <si>
    <t>Оборудование</t>
  </si>
  <si>
    <t>Расходные материалы</t>
  </si>
  <si>
    <t>Закуп продукции</t>
  </si>
  <si>
    <t>Выручка в месяц</t>
  </si>
  <si>
    <t>Роялти в месяц</t>
  </si>
  <si>
    <t>Закуп препаратов</t>
  </si>
  <si>
    <t>Аренда кабинета</t>
  </si>
  <si>
    <t>Прибыль до налогов</t>
  </si>
  <si>
    <t>Срок окупаемости (мес.)</t>
  </si>
  <si>
    <t>Сколько вы планируете рабочих мест?</t>
  </si>
  <si>
    <t>Ежемесячные показатели</t>
  </si>
  <si>
    <t>Аренда офиса</t>
  </si>
  <si>
    <t>ЗП врачей</t>
  </si>
  <si>
    <t>ЗП уборщицы</t>
  </si>
  <si>
    <t>Бухг аутсорсинг</t>
  </si>
  <si>
    <t>Регулярные платежи</t>
  </si>
  <si>
    <t>Снимаете ли вы уже кабинет?</t>
  </si>
  <si>
    <t>Пакет №1 - для индивидуальных косметологов</t>
  </si>
  <si>
    <t>Итого:</t>
  </si>
  <si>
    <t>Прибыль до уплаты налогов в месяц</t>
  </si>
  <si>
    <t>Прибыль до уплаты налогов</t>
  </si>
  <si>
    <t>Пакет №2 - для предпринимателей</t>
  </si>
  <si>
    <t>2 рабочих места</t>
  </si>
  <si>
    <t>3 рабочих места</t>
  </si>
  <si>
    <t>4 рабочих места</t>
  </si>
  <si>
    <t>25% заполненность</t>
  </si>
  <si>
    <t>50% заполненность</t>
  </si>
  <si>
    <t>75% заполненность</t>
  </si>
  <si>
    <t>Ежемесячные показатели с 1 рабочего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</si>
</sst>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91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193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8AD8"/>
        <bgColor indexed="64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9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164" fontId="3" fillId="8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193"/>
      <color rgb="FFFFFFFF"/>
      <color rgb="FFD883FF"/>
      <color rgb="FFFF8AD8"/>
      <color rgb="FF76D6FF"/>
      <color rgb="FF73FDD6"/>
      <color rgb="FFFFFD78"/>
      <color rgb="FFFF7E79"/>
      <color rgb="FF73FB79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0</xdr:colOff>
      <xdr:row>1</xdr:row>
      <xdr:rowOff>121920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77B738-58F1-8B4E-B701-D2F4AA040415}"/>
            </a:ext>
          </a:extLst>
        </xdr:cNvPr>
        <xdr:cNvSpPr txBox="1"/>
      </xdr:nvSpPr>
      <xdr:spPr>
        <a:xfrm>
          <a:off x="3169920" y="0"/>
          <a:ext cx="6339840" cy="883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200"/>
            <a:t>Выберите</a:t>
          </a:r>
          <a:r>
            <a:rPr lang="ru-RU" sz="1200" baseline="0"/>
            <a:t> варианты, чтобы увидеть ежемесячные показатели:</a:t>
          </a:r>
        </a:p>
        <a:p>
          <a:r>
            <a:rPr lang="ru-RU" sz="1200" baseline="0"/>
            <a:t>1) снимаете ли вы уже кабинет?</a:t>
          </a:r>
        </a:p>
        <a:p>
          <a:r>
            <a:rPr lang="ru-RU" sz="1200" baseline="0"/>
            <a:t>2) Прогноз заполненности</a:t>
          </a:r>
        </a:p>
        <a:p>
          <a:r>
            <a:rPr lang="ru-RU" sz="1200" baseline="0"/>
            <a:t>* Прогнозы с учетов 24 рабочих дней</a:t>
          </a:r>
        </a:p>
        <a:p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10160</xdr:rowOff>
    </xdr:from>
    <xdr:to>
      <xdr:col>6</xdr:col>
      <xdr:colOff>0</xdr:colOff>
      <xdr:row>1</xdr:row>
      <xdr:rowOff>132080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58C698-036B-B240-B668-95909145FC54}"/>
            </a:ext>
          </a:extLst>
        </xdr:cNvPr>
        <xdr:cNvSpPr txBox="1"/>
      </xdr:nvSpPr>
      <xdr:spPr>
        <a:xfrm>
          <a:off x="3169920" y="10160"/>
          <a:ext cx="6339840" cy="883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200"/>
            <a:t>Выберите</a:t>
          </a:r>
          <a:r>
            <a:rPr lang="ru-RU" sz="1200" baseline="0"/>
            <a:t> варианты, чтобы увидеть ежемесячные показатели:</a:t>
          </a:r>
        </a:p>
        <a:p>
          <a:r>
            <a:rPr lang="ru-RU" sz="1200" baseline="0"/>
            <a:t>1) Сколько вы планируете рабочих мест?</a:t>
          </a:r>
        </a:p>
        <a:p>
          <a:r>
            <a:rPr lang="ru-RU" sz="1200" baseline="0"/>
            <a:t>2) Прогноз заполненности</a:t>
          </a:r>
        </a:p>
        <a:p>
          <a:r>
            <a:rPr lang="ru-RU" sz="1200" baseline="0"/>
            <a:t>* Прогнозы с учетов 30 рабочих дней - 2 врача на одно рабочее место</a:t>
          </a:r>
        </a:p>
        <a:p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</xdr:colOff>
      <xdr:row>0</xdr:row>
      <xdr:rowOff>10160</xdr:rowOff>
    </xdr:from>
    <xdr:to>
      <xdr:col>7</xdr:col>
      <xdr:colOff>650240</xdr:colOff>
      <xdr:row>2</xdr:row>
      <xdr:rowOff>109641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69059F-D647-EF4A-81ED-60121772F430}"/>
            </a:ext>
          </a:extLst>
        </xdr:cNvPr>
        <xdr:cNvSpPr txBox="1"/>
      </xdr:nvSpPr>
      <xdr:spPr>
        <a:xfrm>
          <a:off x="4834333" y="10160"/>
          <a:ext cx="3106986" cy="7938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200"/>
            <a:t>* Закуп</a:t>
          </a:r>
          <a:r>
            <a:rPr lang="ru-RU" sz="1200" baseline="0"/>
            <a:t> продукции на 1 неделю.</a:t>
          </a:r>
        </a:p>
        <a:p>
          <a:r>
            <a:rPr lang="ru-RU" sz="1200" baseline="0"/>
            <a:t>* Оборудование для отдельной косметологии включает центрифугу.</a:t>
          </a:r>
        </a:p>
        <a:p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E0B8-E1A9-4B40-BDB8-82E7774FBED5}">
  <dimension ref="A1:F4"/>
  <sheetViews>
    <sheetView zoomScale="125" workbookViewId="0">
      <selection activeCell="A2" sqref="A2"/>
    </sheetView>
  </sheetViews>
  <sheetFormatPr defaultColWidth="10.8515625" defaultRowHeight="21" x14ac:dyDescent="0.2"/>
  <cols>
    <col min="1" max="7" width="20.83984375" style="13" customWidth="1"/>
    <col min="8" max="16384" width="10.8515625" style="13"/>
  </cols>
  <sheetData>
    <row r="1" spans="1:6" s="3" customFormat="1" ht="60" customHeight="1" x14ac:dyDescent="0.3">
      <c r="A1" s="2" t="s">
        <v>27</v>
      </c>
      <c r="B1" s="2" t="s">
        <v>1</v>
      </c>
    </row>
    <row r="2" spans="1:6" s="6" customFormat="1" ht="60" customHeight="1" x14ac:dyDescent="0.2">
      <c r="A2" s="4" t="s">
        <v>3</v>
      </c>
      <c r="B2" s="5">
        <v>0.25</v>
      </c>
    </row>
    <row r="3" spans="1:6" s="3" customFormat="1" ht="60" customHeight="1" x14ac:dyDescent="0.3">
      <c r="A3" s="2" t="s">
        <v>0</v>
      </c>
      <c r="B3" s="2" t="s">
        <v>6</v>
      </c>
      <c r="C3" s="2" t="s">
        <v>14</v>
      </c>
      <c r="D3" s="2" t="s">
        <v>15</v>
      </c>
      <c r="E3" s="2" t="s">
        <v>30</v>
      </c>
      <c r="F3" s="2" t="s">
        <v>19</v>
      </c>
    </row>
    <row r="4" spans="1:6" ht="60" customHeight="1" x14ac:dyDescent="0.2">
      <c r="A4" s="7">
        <f>IF(A2=Sheet2!A2,Расчеты!C8,Расчеты!B8)</f>
        <v>1130000</v>
      </c>
      <c r="B4" s="8">
        <v>0</v>
      </c>
      <c r="C4" s="9">
        <f>_xlfn.IFS(B2=Sheet2!B2,Расчеты!B11,B2=Sheet2!B3,Расчеты!C11,B2=Sheet2!B4,Расчеты!D11)</f>
        <v>1368000</v>
      </c>
      <c r="D4" s="10">
        <v>250000</v>
      </c>
      <c r="E4" s="11">
        <f>_xlfn.IFS(B2=Sheet2!B2,Расчеты!B15,B2=Sheet2!B3,Расчеты!C15,B2=Sheet2!B4,Расчеты!D15)</f>
        <v>389000</v>
      </c>
      <c r="F4" s="12">
        <f>A4/E4+1</f>
        <v>3.9048843187660669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B96DBB-48EB-2F41-91DA-27D6C048F67F}">
          <x14:formula1>
            <xm:f>Sheet2!$A$2:$A$3</xm:f>
          </x14:formula1>
          <xm:sqref>A2</xm:sqref>
        </x14:dataValidation>
        <x14:dataValidation type="list" allowBlank="1" showInputMessage="1" showErrorMessage="1" xr:uid="{12C2376C-6CAE-7A44-9FC0-A746714A9ACD}">
          <x14:formula1>
            <xm:f>Sheet2!$B$2:$B$4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95730-4213-AC4F-B01B-2FDD865483BB}">
  <dimension ref="A1:F4"/>
  <sheetViews>
    <sheetView tabSelected="1" topLeftCell="F1" zoomScale="125" workbookViewId="0">
      <selection activeCell="B2" sqref="B2"/>
    </sheetView>
  </sheetViews>
  <sheetFormatPr defaultColWidth="10.8515625" defaultRowHeight="21" x14ac:dyDescent="0.3"/>
  <cols>
    <col min="1" max="7" width="20.83984375" style="15" customWidth="1"/>
    <col min="8" max="16384" width="10.8515625" style="15"/>
  </cols>
  <sheetData>
    <row r="1" spans="1:6" s="2" customFormat="1" ht="60" customHeight="1" x14ac:dyDescent="0.3">
      <c r="A1" s="2" t="s">
        <v>20</v>
      </c>
      <c r="B1" s="2" t="s">
        <v>1</v>
      </c>
    </row>
    <row r="2" spans="1:6" s="6" customFormat="1" ht="60" customHeight="1" x14ac:dyDescent="0.2">
      <c r="A2" s="4">
        <v>2</v>
      </c>
      <c r="B2" s="5">
        <v>0.5</v>
      </c>
    </row>
    <row r="3" spans="1:6" s="2" customFormat="1" ht="60" customHeight="1" x14ac:dyDescent="0.3">
      <c r="A3" s="2" t="s">
        <v>0</v>
      </c>
      <c r="B3" s="2" t="s">
        <v>6</v>
      </c>
      <c r="C3" s="2" t="s">
        <v>14</v>
      </c>
      <c r="D3" s="2" t="s">
        <v>15</v>
      </c>
      <c r="E3" s="2" t="s">
        <v>30</v>
      </c>
      <c r="F3" s="2" t="s">
        <v>19</v>
      </c>
    </row>
    <row r="4" spans="1:6" s="14" customFormat="1" ht="60" customHeight="1" x14ac:dyDescent="0.2">
      <c r="A4" s="7">
        <f>_xlfn.IFS(A2=Sheet2!A7,Расчеты!B24,A2=Sheet2!A8,Расчеты!C24,A2=Sheet2!A9,Расчеты!D24)</f>
        <v>2460000</v>
      </c>
      <c r="B4" s="8">
        <v>2500000</v>
      </c>
      <c r="C4" s="9">
        <f>_xlfn.IFS(B2=Sheet2!B2,Расчеты!B27*'Пакет №2'!A2,B2=Sheet2!B3,Расчеты!C27*'Пакет №2'!A2,B2=Sheet2!B4,Расчеты!D27*'Пакет №2'!A2)</f>
        <v>6840000</v>
      </c>
      <c r="D4" s="10">
        <v>250000</v>
      </c>
      <c r="E4" s="11">
        <f>_xlfn.IFS(B2=Sheet2!B2,Расчеты!B35*'Пакет №2'!A2+Расчеты!B34*('Пакет №2'!A2-1),B2=Sheet2!B3,Расчеты!C35*'Пакет №2'!A2+Расчеты!C34*('Пакет №2'!A2-1),B2=Sheet2!B4,Расчеты!D35*'Пакет №2'!A2+Расчеты!D34*('Пакет №2'!A2-1))</f>
        <v>1592000</v>
      </c>
      <c r="F4" s="12">
        <f>(A4+B4)/E4+1</f>
        <v>4.1155778894472359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0A76EC-8E4B-EF43-9C65-5AA2D35A9EA6}">
          <x14:formula1>
            <xm:f>Sheet2!$A$7:$A$9</xm:f>
          </x14:formula1>
          <xm:sqref>A2</xm:sqref>
        </x14:dataValidation>
        <x14:dataValidation type="list" allowBlank="1" showInputMessage="1" showErrorMessage="1" xr:uid="{D9054A94-CCFB-2644-ACFF-88DACC6D8C8F}">
          <x14:formula1>
            <xm:f>Sheet2!$B$2:$B$4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05C9-4910-CE48-928F-E8785C0254B2}">
  <dimension ref="A1:D35"/>
  <sheetViews>
    <sheetView topLeftCell="A24" zoomScale="139" workbookViewId="0">
      <selection activeCell="E28" sqref="E28"/>
    </sheetView>
  </sheetViews>
  <sheetFormatPr defaultColWidth="10.8515625" defaultRowHeight="15" x14ac:dyDescent="0.2"/>
  <cols>
    <col min="1" max="4" width="15.78125" style="17" customWidth="1"/>
    <col min="5" max="16384" width="10.8515625" style="17"/>
  </cols>
  <sheetData>
    <row r="1" spans="1:4" s="16" customFormat="1" ht="21" x14ac:dyDescent="0.2">
      <c r="A1" s="24" t="s">
        <v>28</v>
      </c>
      <c r="B1" s="25"/>
      <c r="C1" s="25"/>
      <c r="D1" s="26"/>
    </row>
    <row r="2" spans="1:4" s="18" customFormat="1" ht="30" x14ac:dyDescent="0.2">
      <c r="A2" s="23" t="s">
        <v>0</v>
      </c>
      <c r="B2" s="18" t="s">
        <v>7</v>
      </c>
      <c r="C2" s="18" t="s">
        <v>8</v>
      </c>
    </row>
    <row r="3" spans="1:4" x14ac:dyDescent="0.2">
      <c r="A3" s="17" t="s">
        <v>9</v>
      </c>
      <c r="B3" s="17">
        <v>500000</v>
      </c>
      <c r="C3" s="17">
        <v>0</v>
      </c>
    </row>
    <row r="4" spans="1:4" x14ac:dyDescent="0.2">
      <c r="A4" s="17" t="s">
        <v>10</v>
      </c>
      <c r="B4" s="17">
        <v>200000</v>
      </c>
      <c r="C4" s="17">
        <v>0</v>
      </c>
    </row>
    <row r="5" spans="1:4" x14ac:dyDescent="0.2">
      <c r="A5" s="17" t="s">
        <v>11</v>
      </c>
      <c r="B5" s="17">
        <v>80000</v>
      </c>
      <c r="C5" s="17">
        <v>0</v>
      </c>
    </row>
    <row r="6" spans="1:4" x14ac:dyDescent="0.2">
      <c r="A6" s="17" t="s">
        <v>12</v>
      </c>
      <c r="B6" s="17">
        <v>150000</v>
      </c>
      <c r="C6" s="17">
        <v>150000</v>
      </c>
    </row>
    <row r="7" spans="1:4" x14ac:dyDescent="0.2">
      <c r="A7" s="17" t="s">
        <v>13</v>
      </c>
      <c r="B7" s="17">
        <v>200000</v>
      </c>
      <c r="C7" s="17">
        <v>200000</v>
      </c>
    </row>
    <row r="8" spans="1:4" x14ac:dyDescent="0.2">
      <c r="A8" s="19" t="s">
        <v>29</v>
      </c>
      <c r="B8" s="19">
        <f>SUM(B3:B7)</f>
        <v>1130000</v>
      </c>
      <c r="C8" s="19">
        <f>SUM(C3:C7)</f>
        <v>350000</v>
      </c>
    </row>
    <row r="10" spans="1:4" s="18" customFormat="1" ht="30" x14ac:dyDescent="0.2">
      <c r="A10" s="23" t="s">
        <v>21</v>
      </c>
      <c r="B10" s="20" t="s">
        <v>36</v>
      </c>
      <c r="C10" s="20" t="s">
        <v>37</v>
      </c>
      <c r="D10" s="20" t="s">
        <v>38</v>
      </c>
    </row>
    <row r="11" spans="1:4" x14ac:dyDescent="0.2">
      <c r="A11" s="17" t="s">
        <v>4</v>
      </c>
      <c r="B11" s="17">
        <v>1368000</v>
      </c>
      <c r="C11" s="17">
        <f>B11*2</f>
        <v>2736000</v>
      </c>
      <c r="D11" s="17">
        <f>B11*3</f>
        <v>4104000</v>
      </c>
    </row>
    <row r="12" spans="1:4" x14ac:dyDescent="0.2">
      <c r="A12" s="17" t="s">
        <v>16</v>
      </c>
      <c r="B12" s="17">
        <v>629000</v>
      </c>
      <c r="C12" s="17">
        <f>B12*2</f>
        <v>1258000</v>
      </c>
      <c r="D12" s="17">
        <f>B12*3</f>
        <v>1887000</v>
      </c>
    </row>
    <row r="13" spans="1:4" x14ac:dyDescent="0.2">
      <c r="A13" s="17" t="s">
        <v>5</v>
      </c>
      <c r="B13" s="17">
        <v>250000</v>
      </c>
      <c r="C13" s="17">
        <v>250000</v>
      </c>
      <c r="D13" s="17">
        <v>250000</v>
      </c>
    </row>
    <row r="14" spans="1:4" x14ac:dyDescent="0.2">
      <c r="A14" s="17" t="s">
        <v>17</v>
      </c>
      <c r="B14" s="17">
        <v>100000</v>
      </c>
      <c r="C14" s="17">
        <v>100000</v>
      </c>
      <c r="D14" s="17">
        <v>100000</v>
      </c>
    </row>
    <row r="15" spans="1:4" ht="30" x14ac:dyDescent="0.2">
      <c r="A15" s="21" t="s">
        <v>31</v>
      </c>
      <c r="B15" s="21">
        <f>B11-B12-B13-B14</f>
        <v>389000</v>
      </c>
      <c r="C15" s="21">
        <f t="shared" ref="C15:D15" si="0">C11-C12-C13-C14</f>
        <v>1128000</v>
      </c>
      <c r="D15" s="21">
        <f t="shared" si="0"/>
        <v>1867000</v>
      </c>
    </row>
    <row r="17" spans="1:4" ht="21" x14ac:dyDescent="0.2">
      <c r="A17" s="24" t="s">
        <v>32</v>
      </c>
      <c r="B17" s="25"/>
      <c r="C17" s="25"/>
      <c r="D17" s="26"/>
    </row>
    <row r="18" spans="1:4" ht="15.75" x14ac:dyDescent="0.2">
      <c r="A18" s="23" t="s">
        <v>0</v>
      </c>
      <c r="B18" s="18" t="s">
        <v>33</v>
      </c>
      <c r="C18" s="18" t="s">
        <v>34</v>
      </c>
      <c r="D18" s="18" t="s">
        <v>35</v>
      </c>
    </row>
    <row r="19" spans="1:4" x14ac:dyDescent="0.2">
      <c r="A19" s="17" t="s">
        <v>9</v>
      </c>
      <c r="B19" s="17">
        <v>950000</v>
      </c>
      <c r="C19" s="17">
        <v>1500000</v>
      </c>
      <c r="D19" s="17">
        <v>2000000</v>
      </c>
    </row>
    <row r="20" spans="1:4" x14ac:dyDescent="0.2">
      <c r="A20" s="17" t="s">
        <v>10</v>
      </c>
      <c r="B20" s="17">
        <v>600000</v>
      </c>
      <c r="C20" s="17">
        <v>800000</v>
      </c>
      <c r="D20" s="17">
        <v>1000000</v>
      </c>
    </row>
    <row r="21" spans="1:4" x14ac:dyDescent="0.2">
      <c r="A21" s="17" t="s">
        <v>11</v>
      </c>
      <c r="B21" s="17">
        <v>310000</v>
      </c>
      <c r="C21" s="17">
        <v>390000</v>
      </c>
      <c r="D21" s="17">
        <v>470000</v>
      </c>
    </row>
    <row r="22" spans="1:4" x14ac:dyDescent="0.2">
      <c r="A22" s="17" t="s">
        <v>12</v>
      </c>
      <c r="B22" s="17">
        <v>300000</v>
      </c>
      <c r="C22" s="17">
        <v>450000</v>
      </c>
      <c r="D22" s="17">
        <v>600000</v>
      </c>
    </row>
    <row r="23" spans="1:4" x14ac:dyDescent="0.2">
      <c r="A23" s="17" t="s">
        <v>13</v>
      </c>
      <c r="B23" s="17">
        <v>300000</v>
      </c>
      <c r="C23" s="17">
        <v>400000</v>
      </c>
      <c r="D23" s="17">
        <v>500000</v>
      </c>
    </row>
    <row r="24" spans="1:4" x14ac:dyDescent="0.2">
      <c r="A24" s="19" t="s">
        <v>29</v>
      </c>
      <c r="B24" s="19">
        <f>SUM(B19:B23)</f>
        <v>2460000</v>
      </c>
      <c r="C24" s="19">
        <f>SUM(C19:C23)</f>
        <v>3540000</v>
      </c>
      <c r="D24" s="19">
        <f>SUM(D19:D23)</f>
        <v>4570000</v>
      </c>
    </row>
    <row r="26" spans="1:4" s="18" customFormat="1" ht="45" x14ac:dyDescent="0.2">
      <c r="A26" s="23" t="s">
        <v>39</v>
      </c>
      <c r="B26" s="20" t="s">
        <v>36</v>
      </c>
      <c r="C26" s="20" t="s">
        <v>37</v>
      </c>
      <c r="D26" s="20" t="s">
        <v>38</v>
      </c>
    </row>
    <row r="27" spans="1:4" x14ac:dyDescent="0.2">
      <c r="A27" s="17" t="s">
        <v>4</v>
      </c>
      <c r="B27" s="17">
        <v>1710000</v>
      </c>
      <c r="C27" s="17">
        <f>B27*2</f>
        <v>3420000</v>
      </c>
      <c r="D27" s="17">
        <f>B27*3</f>
        <v>5130000</v>
      </c>
    </row>
    <row r="28" spans="1:4" x14ac:dyDescent="0.2">
      <c r="A28" s="17" t="s">
        <v>16</v>
      </c>
      <c r="B28" s="17">
        <v>787000</v>
      </c>
      <c r="C28" s="17">
        <f>B28*2</f>
        <v>1574000</v>
      </c>
      <c r="D28" s="17">
        <f>B28*3</f>
        <v>2361000</v>
      </c>
    </row>
    <row r="29" spans="1:4" x14ac:dyDescent="0.2">
      <c r="A29" s="17" t="s">
        <v>23</v>
      </c>
      <c r="B29" s="17">
        <v>300000</v>
      </c>
      <c r="C29" s="17">
        <f>B29*2</f>
        <v>600000</v>
      </c>
      <c r="D29" s="17">
        <f>B29*3</f>
        <v>900000</v>
      </c>
    </row>
    <row r="30" spans="1:4" x14ac:dyDescent="0.2">
      <c r="A30" s="17" t="s">
        <v>5</v>
      </c>
      <c r="B30" s="17">
        <v>250000</v>
      </c>
      <c r="C30" s="17">
        <v>250000</v>
      </c>
      <c r="D30" s="17">
        <v>250000</v>
      </c>
    </row>
    <row r="31" spans="1:4" x14ac:dyDescent="0.2">
      <c r="A31" s="17" t="s">
        <v>22</v>
      </c>
      <c r="B31" s="17">
        <v>200000</v>
      </c>
      <c r="C31" s="17">
        <v>300000</v>
      </c>
      <c r="D31" s="17">
        <v>400000</v>
      </c>
    </row>
    <row r="32" spans="1:4" x14ac:dyDescent="0.2">
      <c r="A32" s="17" t="s">
        <v>24</v>
      </c>
      <c r="B32" s="17">
        <v>50000</v>
      </c>
      <c r="C32" s="17">
        <v>50000</v>
      </c>
      <c r="D32" s="17">
        <v>50000</v>
      </c>
    </row>
    <row r="33" spans="1:4" x14ac:dyDescent="0.2">
      <c r="A33" s="17" t="s">
        <v>25</v>
      </c>
      <c r="B33" s="17">
        <v>50000</v>
      </c>
      <c r="C33" s="17">
        <v>50000</v>
      </c>
      <c r="D33" s="17">
        <v>50000</v>
      </c>
    </row>
    <row r="34" spans="1:4" s="22" customFormat="1" x14ac:dyDescent="0.2">
      <c r="A34" s="22" t="s">
        <v>26</v>
      </c>
      <c r="B34" s="22">
        <f>B31+B32+B33</f>
        <v>300000</v>
      </c>
      <c r="C34" s="22">
        <f>C31+C32+C33</f>
        <v>400000</v>
      </c>
      <c r="D34" s="22">
        <f>D31+D32+D33</f>
        <v>500000</v>
      </c>
    </row>
    <row r="35" spans="1:4" ht="30" x14ac:dyDescent="0.2">
      <c r="A35" s="21" t="s">
        <v>18</v>
      </c>
      <c r="B35" s="19">
        <f>B27-B28-B29-B30-B31-B32-B33</f>
        <v>73000</v>
      </c>
      <c r="C35" s="19">
        <f t="shared" ref="C35:D35" si="1">C27-C28-C29-C30-C31-C32-C33</f>
        <v>596000</v>
      </c>
      <c r="D35" s="19">
        <f t="shared" si="1"/>
        <v>1119000</v>
      </c>
    </row>
  </sheetData>
  <mergeCells count="2">
    <mergeCell ref="A1:D1"/>
    <mergeCell ref="A17:D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E841-7F0A-494B-9EDE-58DD5913C5DD}">
  <dimension ref="A1:D9"/>
  <sheetViews>
    <sheetView workbookViewId="0">
      <selection activeCell="F25" sqref="F25"/>
    </sheetView>
  </sheetViews>
  <sheetFormatPr defaultColWidth="10.8515625" defaultRowHeight="15" x14ac:dyDescent="0.2"/>
  <sheetData>
    <row r="1" spans="1:4" x14ac:dyDescent="0.2">
      <c r="A1">
        <v>1</v>
      </c>
      <c r="B1">
        <v>2</v>
      </c>
    </row>
    <row r="2" spans="1:4" x14ac:dyDescent="0.2">
      <c r="A2" t="s">
        <v>2</v>
      </c>
      <c r="B2" s="1">
        <v>0.25</v>
      </c>
    </row>
    <row r="3" spans="1:4" x14ac:dyDescent="0.2">
      <c r="A3" t="s">
        <v>3</v>
      </c>
      <c r="B3" s="1">
        <v>0.5</v>
      </c>
    </row>
    <row r="4" spans="1:4" x14ac:dyDescent="0.2">
      <c r="B4" s="1">
        <v>0.75</v>
      </c>
    </row>
    <row r="5" spans="1:4" x14ac:dyDescent="0.2">
      <c r="B5" s="1"/>
    </row>
    <row r="6" spans="1:4" x14ac:dyDescent="0.2">
      <c r="D6" s="1"/>
    </row>
    <row r="7" spans="1:4" x14ac:dyDescent="0.2">
      <c r="A7">
        <v>2</v>
      </c>
    </row>
    <row r="8" spans="1:4" x14ac:dyDescent="0.2">
      <c r="A8">
        <v>3</v>
      </c>
    </row>
    <row r="9" spans="1:4" x14ac:dyDescent="0.2">
      <c r="A9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Пакет №1</vt:lpstr>
      <vt:lpstr>Пакет №2</vt:lpstr>
      <vt:lpstr>Расчеты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Мира Тунгишбаева</dc:creator>
  <cp:lastModifiedBy>Мира Тунгишбаева</cp:lastModifiedBy>
  <dcterms:created xsi:type="dcterms:W3CDTF">2019-11-13T13:10:39Z</dcterms:created>
  <dcterms:modified xsi:type="dcterms:W3CDTF">2019-11-14T03:21:09Z</dcterms:modified>
</cp:coreProperties>
</file>