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Финансовая модель франчайзи" sheetId="1" r:id="rId3"/>
    <sheet state="visible" name="Пакеты разещения на портале" sheetId="2" r:id="rId4"/>
  </sheets>
  <definedNames/>
  <calcPr/>
</workbook>
</file>

<file path=xl/sharedStrings.xml><?xml version="1.0" encoding="utf-8"?>
<sst xmlns="http://schemas.openxmlformats.org/spreadsheetml/2006/main" count="112" uniqueCount="70">
  <si>
    <t>Доход</t>
  </si>
  <si>
    <t>Пакеты размещения на портале (цена продажи для конечного клиента)</t>
  </si>
  <si>
    <t>Месяц 1</t>
  </si>
  <si>
    <t>Месяц 2</t>
  </si>
  <si>
    <t>Месяц 3</t>
  </si>
  <si>
    <t>Месяц 4</t>
  </si>
  <si>
    <t>Месяц 5</t>
  </si>
  <si>
    <t>Месяц 6</t>
  </si>
  <si>
    <t>Месяц 7</t>
  </si>
  <si>
    <t>Месяц 8</t>
  </si>
  <si>
    <t>Месяц 9</t>
  </si>
  <si>
    <t>Месяц 10</t>
  </si>
  <si>
    <t>Месяц 11</t>
  </si>
  <si>
    <t>Месяц 12</t>
  </si>
  <si>
    <t>Кол-во продажников</t>
  </si>
  <si>
    <t>Минимум</t>
  </si>
  <si>
    <t>Стандарт</t>
  </si>
  <si>
    <t>Бизнес</t>
  </si>
  <si>
    <t>Премиум</t>
  </si>
  <si>
    <t>Турбо</t>
  </si>
  <si>
    <t>Размещение в каталоге акций</t>
  </si>
  <si>
    <t>Количество продаж на 1 продажника</t>
  </si>
  <si>
    <t>12 акций</t>
  </si>
  <si>
    <t>Средний чек</t>
  </si>
  <si>
    <t>Денег на продажника</t>
  </si>
  <si>
    <t>Размещение в ТОП в каталоге акций</t>
  </si>
  <si>
    <t>12 раз ( 1 раз / мес. )</t>
  </si>
  <si>
    <t>24 раза ( 2 раза / мес. )</t>
  </si>
  <si>
    <t>Попадание в ежедневную рассылку по базе</t>
  </si>
  <si>
    <t>86 раз ( 7 раз / мес. )</t>
  </si>
  <si>
    <t>192 раза ( 14 раз / мес. )</t>
  </si>
  <si>
    <t>Email уведомление о новом контакте</t>
  </si>
  <si>
    <t>√</t>
  </si>
  <si>
    <t>SMS уведомление о новом контакте</t>
  </si>
  <si>
    <t>-</t>
  </si>
  <si>
    <t>Поддержка личного менеджера</t>
  </si>
  <si>
    <t>Бесплатный доступ к экспертам</t>
  </si>
  <si>
    <t>Премиум рассылка по базе ( 4 млн. пользователей )</t>
  </si>
  <si>
    <t>3 раза ( 1 раз / 4 мес. )</t>
  </si>
  <si>
    <t>6 раз ( 1 раз / 2 мес. )</t>
  </si>
  <si>
    <t>Всего доход</t>
  </si>
  <si>
    <t>Бюджет на рекламу в Facebook и Instagram</t>
  </si>
  <si>
    <t>50$ ( до 7 дней )</t>
  </si>
  <si>
    <t>100$ ( до 14 дней )</t>
  </si>
  <si>
    <t>200$ ( до 1 мес. )</t>
  </si>
  <si>
    <t>Баннер в ТОП на главной странице в ротации</t>
  </si>
  <si>
    <t>12 мес.</t>
  </si>
  <si>
    <t>Двойной блок в каталоге акций</t>
  </si>
  <si>
    <t>Цена</t>
  </si>
  <si>
    <t>2999 грн. / 12 мес.</t>
  </si>
  <si>
    <t>Доход франчайзи (50%)</t>
  </si>
  <si>
    <t>5499 грн. / 12 мес.</t>
  </si>
  <si>
    <t>8499 грн. / 12 мес.</t>
  </si>
  <si>
    <t>11999 грн. / 12 мес.</t>
  </si>
  <si>
    <t>14999 грн. / 12 мес.</t>
  </si>
  <si>
    <t>Расходы Франайзи (разовые)</t>
  </si>
  <si>
    <t>Количество рабочих мест</t>
  </si>
  <si>
    <t>Мебель в офис, грн</t>
  </si>
  <si>
    <t>Ноутбук</t>
  </si>
  <si>
    <t>Гарнитура для IP-телефонии</t>
  </si>
  <si>
    <t>Подключение телефонии</t>
  </si>
  <si>
    <t>Итого единоразовые расходы</t>
  </si>
  <si>
    <t>Расход франчайзи ежемесячный</t>
  </si>
  <si>
    <t>Фонд оплаты труда Ставка</t>
  </si>
  <si>
    <t>Фонд оплаты труда бонусы</t>
  </si>
  <si>
    <t>Аренда офиса</t>
  </si>
  <si>
    <t>Коммунальные платежи</t>
  </si>
  <si>
    <t>Итого ежемесячные расходы</t>
  </si>
  <si>
    <t>EBIDTA Франчайзи</t>
  </si>
  <si>
    <t>Баланс франчайзи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</si>
</sst>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&quot;.&quot;yyyy"/>
  </numFmts>
  <fonts count="6">
    <font>
      <sz val="10.0"/>
      <color rgb="FF000000"/>
      <name val="Arial"/>
    </font>
    <font>
      <name val="Arial"/>
    </font>
    <font>
      <b/>
      <sz val="14.0"/>
      <name val="Arial"/>
    </font>
    <font>
      <b/>
      <color rgb="FF000000"/>
      <name val="Arial"/>
    </font>
    <font>
      <color rgb="FF000000"/>
      <name val="Arial"/>
    </font>
    <font/>
  </fonts>
  <fills count="4">
    <fill>
      <patternFill patternType="none"/>
    </fill>
    <fill>
      <patternFill patternType="lightGray"/>
    </fill>
    <fill>
      <patternFill patternType="solid">
        <fgColor rgb="FFCCCCCC"/>
        <bgColor rgb="FFCCCCCC"/>
      </patternFill>
    </fill>
    <fill>
      <patternFill patternType="solid">
        <fgColor rgb="FFB7B7B7"/>
        <bgColor rgb="FFB7B7B7"/>
      </patternFill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18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vertical="bottom"/>
    </xf>
    <xf borderId="0" fillId="0" fontId="1" numFmtId="0" xfId="0" applyAlignment="1" applyFont="1">
      <alignment horizontal="right" readingOrder="0" vertical="bottom"/>
    </xf>
    <xf borderId="0" fillId="0" fontId="2" numFmtId="0" xfId="0" applyAlignment="1" applyFont="1">
      <alignment horizontal="center" readingOrder="0"/>
    </xf>
    <xf borderId="0" fillId="0" fontId="1" numFmtId="164" xfId="0" applyAlignment="1" applyFont="1" applyNumberFormat="1">
      <alignment horizontal="right" vertical="bottom"/>
    </xf>
    <xf borderId="0" fillId="0" fontId="1" numFmtId="0" xfId="0" applyFont="1"/>
    <xf borderId="0" fillId="0" fontId="1" numFmtId="0" xfId="0" applyAlignment="1" applyFont="1">
      <alignment readingOrder="0" vertical="bottom"/>
    </xf>
    <xf borderId="0" fillId="0" fontId="3" numFmtId="0" xfId="0" applyAlignment="1" applyFont="1">
      <alignment horizontal="center"/>
    </xf>
    <xf borderId="0" fillId="0" fontId="1" numFmtId="0" xfId="0" applyAlignment="1" applyFont="1">
      <alignment horizontal="right" vertical="bottom"/>
    </xf>
    <xf borderId="0" fillId="0" fontId="4" numFmtId="0" xfId="0" applyFont="1"/>
    <xf borderId="0" fillId="0" fontId="4" numFmtId="0" xfId="0" applyAlignment="1" applyFont="1">
      <alignment horizontal="center"/>
    </xf>
    <xf borderId="0" fillId="0" fontId="5" numFmtId="0" xfId="0" applyAlignment="1" applyFont="1">
      <alignment readingOrder="0"/>
    </xf>
    <xf borderId="1" fillId="0" fontId="3" numFmtId="0" xfId="0" applyBorder="1" applyFont="1"/>
    <xf borderId="1" fillId="0" fontId="3" numFmtId="0" xfId="0" applyAlignment="1" applyBorder="1" applyFont="1">
      <alignment horizontal="center"/>
    </xf>
    <xf borderId="0" fillId="2" fontId="5" numFmtId="0" xfId="0" applyAlignment="1" applyFill="1" applyFont="1">
      <alignment readingOrder="0"/>
    </xf>
    <xf borderId="0" fillId="2" fontId="5" numFmtId="0" xfId="0" applyFont="1"/>
    <xf borderId="0" fillId="3" fontId="5" numFmtId="0" xfId="0" applyAlignment="1" applyFill="1" applyFont="1">
      <alignment readingOrder="0"/>
    </xf>
    <xf borderId="0" fillId="2" fontId="4" numFmtId="0" xfId="0" applyAlignment="1" applyFont="1">
      <alignment readingOrder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ySplit="1.0" topLeftCell="A2" activePane="bottomLeft" state="frozen"/>
      <selection activeCell="B3" sqref="B3" pane="bottomLeft"/>
    </sheetView>
  </sheetViews>
  <sheetFormatPr customHeight="1" defaultColWidth="14.43" defaultRowHeight="15.75"/>
  <cols>
    <col customWidth="1" min="1" max="1" width="35.0"/>
  </cols>
  <sheetData>
    <row r="1">
      <c r="A1" s="1" t="s">
        <v>0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  <c r="H1" s="2" t="s">
        <v>8</v>
      </c>
      <c r="I1" s="2" t="s">
        <v>9</v>
      </c>
      <c r="J1" s="2" t="s">
        <v>10</v>
      </c>
      <c r="K1" s="2" t="s">
        <v>11</v>
      </c>
      <c r="L1" s="2" t="s">
        <v>12</v>
      </c>
      <c r="M1" s="2" t="s">
        <v>13</v>
      </c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4">
        <v>43647.0</v>
      </c>
    </row>
    <row r="2">
      <c r="A2" s="1" t="s">
        <v>14</v>
      </c>
      <c r="B2" s="6">
        <v>0.0</v>
      </c>
      <c r="C2" s="8">
        <v>3.0</v>
      </c>
      <c r="D2" s="8">
        <v>5.0</v>
      </c>
      <c r="E2" s="8">
        <v>7.0</v>
      </c>
      <c r="F2" s="8">
        <v>7.0</v>
      </c>
      <c r="G2" s="8">
        <v>7.0</v>
      </c>
      <c r="H2" s="8">
        <v>7.0</v>
      </c>
      <c r="I2" s="8">
        <v>7.0</v>
      </c>
      <c r="J2" s="8">
        <v>7.0</v>
      </c>
      <c r="K2" s="8">
        <v>7.0</v>
      </c>
      <c r="L2" s="8">
        <v>7.0</v>
      </c>
      <c r="M2" s="8">
        <v>7.0</v>
      </c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8">
        <v>7.0</v>
      </c>
    </row>
    <row r="3">
      <c r="A3" s="6" t="s">
        <v>21</v>
      </c>
      <c r="B3" s="2">
        <v>0.0</v>
      </c>
      <c r="C3" s="2">
        <v>3.0</v>
      </c>
      <c r="D3" s="2">
        <v>3.0</v>
      </c>
      <c r="E3" s="2">
        <v>3.0</v>
      </c>
      <c r="F3" s="2">
        <v>4.0</v>
      </c>
      <c r="G3" s="2">
        <v>5.0</v>
      </c>
      <c r="H3" s="2">
        <v>7.0</v>
      </c>
      <c r="I3" s="2">
        <v>9.0</v>
      </c>
      <c r="J3" s="2">
        <v>9.0</v>
      </c>
      <c r="K3" s="2">
        <v>9.0</v>
      </c>
      <c r="L3" s="2">
        <v>9.0</v>
      </c>
      <c r="M3" s="2">
        <v>10.0</v>
      </c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8"/>
    </row>
    <row r="4">
      <c r="A4" s="6" t="s">
        <v>23</v>
      </c>
      <c r="B4" s="2">
        <v>6000.0</v>
      </c>
      <c r="C4" s="2">
        <v>6000.0</v>
      </c>
      <c r="D4" s="2">
        <v>6000.0</v>
      </c>
      <c r="E4" s="2">
        <v>6000.0</v>
      </c>
      <c r="F4" s="2">
        <v>6000.0</v>
      </c>
      <c r="G4" s="2">
        <v>6000.0</v>
      </c>
      <c r="H4" s="2">
        <v>6000.0</v>
      </c>
      <c r="I4" s="2">
        <v>6000.0</v>
      </c>
      <c r="J4" s="2">
        <v>6000.0</v>
      </c>
      <c r="K4" s="2">
        <v>6000.0</v>
      </c>
      <c r="L4" s="2">
        <v>6000.0</v>
      </c>
      <c r="M4" s="2">
        <v>6000.0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8"/>
    </row>
    <row r="5">
      <c r="A5" s="1" t="s">
        <v>24</v>
      </c>
      <c r="B5" s="8">
        <v>0.0</v>
      </c>
      <c r="C5" s="8">
        <f t="shared" ref="C5:M5" si="1">C4*C3</f>
        <v>18000</v>
      </c>
      <c r="D5" s="8">
        <f t="shared" si="1"/>
        <v>18000</v>
      </c>
      <c r="E5" s="8">
        <f t="shared" si="1"/>
        <v>18000</v>
      </c>
      <c r="F5" s="8">
        <f t="shared" si="1"/>
        <v>24000</v>
      </c>
      <c r="G5" s="8">
        <f t="shared" si="1"/>
        <v>30000</v>
      </c>
      <c r="H5" s="8">
        <f t="shared" si="1"/>
        <v>42000</v>
      </c>
      <c r="I5" s="8">
        <f t="shared" si="1"/>
        <v>54000</v>
      </c>
      <c r="J5" s="8">
        <f t="shared" si="1"/>
        <v>54000</v>
      </c>
      <c r="K5" s="8">
        <f t="shared" si="1"/>
        <v>54000</v>
      </c>
      <c r="L5" s="8">
        <f t="shared" si="1"/>
        <v>54000</v>
      </c>
      <c r="M5" s="8">
        <f t="shared" si="1"/>
        <v>60000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8">
        <v>45000.0</v>
      </c>
    </row>
    <row r="7">
      <c r="A7" s="11" t="s">
        <v>40</v>
      </c>
      <c r="B7">
        <f t="shared" ref="B7:M7" si="2">B5*B2</f>
        <v>0</v>
      </c>
      <c r="C7">
        <f t="shared" si="2"/>
        <v>54000</v>
      </c>
      <c r="D7">
        <f t="shared" si="2"/>
        <v>90000</v>
      </c>
      <c r="E7">
        <f t="shared" si="2"/>
        <v>126000</v>
      </c>
      <c r="F7">
        <f t="shared" si="2"/>
        <v>168000</v>
      </c>
      <c r="G7">
        <f t="shared" si="2"/>
        <v>210000</v>
      </c>
      <c r="H7">
        <f t="shared" si="2"/>
        <v>294000</v>
      </c>
      <c r="I7">
        <f t="shared" si="2"/>
        <v>378000</v>
      </c>
      <c r="J7">
        <f t="shared" si="2"/>
        <v>378000</v>
      </c>
      <c r="K7">
        <f t="shared" si="2"/>
        <v>378000</v>
      </c>
      <c r="L7">
        <f t="shared" si="2"/>
        <v>378000</v>
      </c>
      <c r="M7">
        <f t="shared" si="2"/>
        <v>420000</v>
      </c>
    </row>
    <row r="8">
      <c r="A8" s="14" t="s">
        <v>50</v>
      </c>
      <c r="B8" s="15">
        <f t="shared" ref="B8:M8" si="3">B7*0.5</f>
        <v>0</v>
      </c>
      <c r="C8" s="15">
        <f t="shared" si="3"/>
        <v>27000</v>
      </c>
      <c r="D8" s="15">
        <f t="shared" si="3"/>
        <v>45000</v>
      </c>
      <c r="E8" s="15">
        <f t="shared" si="3"/>
        <v>63000</v>
      </c>
      <c r="F8" s="15">
        <f t="shared" si="3"/>
        <v>84000</v>
      </c>
      <c r="G8" s="15">
        <f t="shared" si="3"/>
        <v>105000</v>
      </c>
      <c r="H8" s="15">
        <f t="shared" si="3"/>
        <v>147000</v>
      </c>
      <c r="I8" s="15">
        <f t="shared" si="3"/>
        <v>189000</v>
      </c>
      <c r="J8" s="15">
        <f t="shared" si="3"/>
        <v>189000</v>
      </c>
      <c r="K8" s="15">
        <f t="shared" si="3"/>
        <v>189000</v>
      </c>
      <c r="L8" s="15">
        <f t="shared" si="3"/>
        <v>189000</v>
      </c>
      <c r="M8" s="15">
        <f t="shared" si="3"/>
        <v>210000</v>
      </c>
    </row>
    <row r="9">
      <c r="A9" s="11"/>
    </row>
    <row r="10">
      <c r="A10" s="16" t="s">
        <v>55</v>
      </c>
    </row>
    <row r="11">
      <c r="A11" s="11" t="s">
        <v>56</v>
      </c>
      <c r="B11" s="11">
        <v>7.0</v>
      </c>
    </row>
    <row r="12">
      <c r="A12" s="11" t="s">
        <v>57</v>
      </c>
      <c r="B12">
        <f>B11*2000</f>
        <v>14000</v>
      </c>
    </row>
    <row r="13">
      <c r="A13" s="11" t="s">
        <v>58</v>
      </c>
      <c r="B13">
        <f>10000*B11</f>
        <v>70000</v>
      </c>
    </row>
    <row r="14">
      <c r="A14" s="11" t="s">
        <v>59</v>
      </c>
      <c r="B14">
        <f>B11*800</f>
        <v>5600</v>
      </c>
    </row>
    <row r="15">
      <c r="A15" s="11" t="s">
        <v>60</v>
      </c>
      <c r="B15" s="11">
        <v>1500.0</v>
      </c>
    </row>
    <row r="16">
      <c r="A16" s="11" t="s">
        <v>61</v>
      </c>
      <c r="B16">
        <f>SUM(B12:B15)</f>
        <v>91100</v>
      </c>
    </row>
    <row r="18">
      <c r="A18" s="11" t="s">
        <v>62</v>
      </c>
    </row>
    <row r="19">
      <c r="A19" s="11" t="s">
        <v>63</v>
      </c>
      <c r="B19">
        <f t="shared" ref="B19:M19" si="4">7000*B2</f>
        <v>0</v>
      </c>
      <c r="C19">
        <f t="shared" si="4"/>
        <v>21000</v>
      </c>
      <c r="D19">
        <f t="shared" si="4"/>
        <v>35000</v>
      </c>
      <c r="E19">
        <f t="shared" si="4"/>
        <v>49000</v>
      </c>
      <c r="F19">
        <f t="shared" si="4"/>
        <v>49000</v>
      </c>
      <c r="G19">
        <f t="shared" si="4"/>
        <v>49000</v>
      </c>
      <c r="H19">
        <f t="shared" si="4"/>
        <v>49000</v>
      </c>
      <c r="I19">
        <f t="shared" si="4"/>
        <v>49000</v>
      </c>
      <c r="J19">
        <f t="shared" si="4"/>
        <v>49000</v>
      </c>
      <c r="K19">
        <f t="shared" si="4"/>
        <v>49000</v>
      </c>
      <c r="L19">
        <f t="shared" si="4"/>
        <v>49000</v>
      </c>
      <c r="M19">
        <f t="shared" si="4"/>
        <v>49000</v>
      </c>
    </row>
    <row r="20">
      <c r="A20" s="11" t="s">
        <v>64</v>
      </c>
      <c r="B20">
        <f t="shared" ref="B20:M20" si="5">B5*B2*0.1</f>
        <v>0</v>
      </c>
      <c r="C20">
        <f t="shared" si="5"/>
        <v>5400</v>
      </c>
      <c r="D20">
        <f t="shared" si="5"/>
        <v>9000</v>
      </c>
      <c r="E20">
        <f t="shared" si="5"/>
        <v>12600</v>
      </c>
      <c r="F20">
        <f t="shared" si="5"/>
        <v>16800</v>
      </c>
      <c r="G20">
        <f t="shared" si="5"/>
        <v>21000</v>
      </c>
      <c r="H20">
        <f t="shared" si="5"/>
        <v>29400</v>
      </c>
      <c r="I20">
        <f t="shared" si="5"/>
        <v>37800</v>
      </c>
      <c r="J20">
        <f t="shared" si="5"/>
        <v>37800</v>
      </c>
      <c r="K20">
        <f t="shared" si="5"/>
        <v>37800</v>
      </c>
      <c r="L20">
        <f t="shared" si="5"/>
        <v>37800</v>
      </c>
      <c r="M20">
        <f t="shared" si="5"/>
        <v>42000</v>
      </c>
    </row>
    <row r="21">
      <c r="A21" s="11" t="s">
        <v>65</v>
      </c>
      <c r="B21" s="11">
        <v>8000.0</v>
      </c>
      <c r="C21" s="11">
        <v>8000.0</v>
      </c>
      <c r="D21" s="11">
        <v>8000.0</v>
      </c>
      <c r="E21" s="11">
        <v>8000.0</v>
      </c>
      <c r="F21" s="11">
        <v>8000.0</v>
      </c>
      <c r="G21" s="11">
        <v>8000.0</v>
      </c>
      <c r="H21" s="11">
        <v>8000.0</v>
      </c>
      <c r="I21" s="11">
        <v>8000.0</v>
      </c>
      <c r="J21" s="11">
        <v>8000.0</v>
      </c>
      <c r="K21" s="11">
        <v>8000.0</v>
      </c>
      <c r="L21" s="11">
        <v>8000.0</v>
      </c>
      <c r="M21" s="11">
        <v>8000.0</v>
      </c>
    </row>
    <row r="22">
      <c r="A22" s="11" t="s">
        <v>66</v>
      </c>
      <c r="B22" s="11">
        <v>1000.0</v>
      </c>
      <c r="C22" s="11">
        <v>1000.0</v>
      </c>
      <c r="D22" s="11">
        <v>1000.0</v>
      </c>
      <c r="E22" s="11">
        <v>1000.0</v>
      </c>
      <c r="F22" s="11">
        <v>1000.0</v>
      </c>
      <c r="G22" s="11">
        <v>1000.0</v>
      </c>
      <c r="H22" s="11">
        <v>1000.0</v>
      </c>
      <c r="I22" s="11">
        <v>1000.0</v>
      </c>
      <c r="J22" s="11">
        <v>1000.0</v>
      </c>
      <c r="K22" s="11">
        <v>1000.0</v>
      </c>
      <c r="L22" s="11">
        <v>1000.0</v>
      </c>
      <c r="M22" s="11">
        <v>1000.0</v>
      </c>
    </row>
    <row r="23">
      <c r="A23" s="14" t="s">
        <v>67</v>
      </c>
      <c r="B23" s="15">
        <f t="shared" ref="B23:M23" si="6">SUM(B19:B22)</f>
        <v>9000</v>
      </c>
      <c r="C23" s="15">
        <f t="shared" si="6"/>
        <v>35400</v>
      </c>
      <c r="D23" s="15">
        <f t="shared" si="6"/>
        <v>53000</v>
      </c>
      <c r="E23" s="15">
        <f t="shared" si="6"/>
        <v>70600</v>
      </c>
      <c r="F23" s="15">
        <f t="shared" si="6"/>
        <v>74800</v>
      </c>
      <c r="G23" s="15">
        <f t="shared" si="6"/>
        <v>79000</v>
      </c>
      <c r="H23" s="15">
        <f t="shared" si="6"/>
        <v>87400</v>
      </c>
      <c r="I23" s="15">
        <f t="shared" si="6"/>
        <v>95800</v>
      </c>
      <c r="J23" s="15">
        <f t="shared" si="6"/>
        <v>95800</v>
      </c>
      <c r="K23" s="15">
        <f t="shared" si="6"/>
        <v>95800</v>
      </c>
      <c r="L23" s="15">
        <f t="shared" si="6"/>
        <v>95800</v>
      </c>
      <c r="M23" s="15">
        <f t="shared" si="6"/>
        <v>100000</v>
      </c>
    </row>
    <row r="25">
      <c r="A25" s="17" t="s">
        <v>68</v>
      </c>
      <c r="B25" s="15">
        <f t="shared" ref="B25:M25" si="7">B8-B23</f>
        <v>-9000</v>
      </c>
      <c r="C25" s="15">
        <f t="shared" si="7"/>
        <v>-8400</v>
      </c>
      <c r="D25" s="15">
        <f t="shared" si="7"/>
        <v>-8000</v>
      </c>
      <c r="E25" s="15">
        <f t="shared" si="7"/>
        <v>-7600</v>
      </c>
      <c r="F25" s="15">
        <f t="shared" si="7"/>
        <v>9200</v>
      </c>
      <c r="G25" s="15">
        <f t="shared" si="7"/>
        <v>26000</v>
      </c>
      <c r="H25" s="15">
        <f t="shared" si="7"/>
        <v>59600</v>
      </c>
      <c r="I25" s="15">
        <f t="shared" si="7"/>
        <v>93200</v>
      </c>
      <c r="J25" s="15">
        <f t="shared" si="7"/>
        <v>93200</v>
      </c>
      <c r="K25" s="15">
        <f t="shared" si="7"/>
        <v>93200</v>
      </c>
      <c r="L25" s="15">
        <f t="shared" si="7"/>
        <v>93200</v>
      </c>
      <c r="M25" s="15">
        <f t="shared" si="7"/>
        <v>110000</v>
      </c>
    </row>
    <row r="27">
      <c r="A27" s="11" t="s">
        <v>69</v>
      </c>
      <c r="B27">
        <f>B8-B16-B23</f>
        <v>-100100</v>
      </c>
      <c r="C27">
        <f t="shared" ref="C27:M27" si="8">B27+C25</f>
        <v>-108500</v>
      </c>
      <c r="D27">
        <f t="shared" si="8"/>
        <v>-116500</v>
      </c>
      <c r="E27">
        <f t="shared" si="8"/>
        <v>-124100</v>
      </c>
      <c r="F27">
        <f t="shared" si="8"/>
        <v>-114900</v>
      </c>
      <c r="G27">
        <f t="shared" si="8"/>
        <v>-88900</v>
      </c>
      <c r="H27">
        <f t="shared" si="8"/>
        <v>-29300</v>
      </c>
      <c r="I27">
        <f t="shared" si="8"/>
        <v>63900</v>
      </c>
      <c r="J27">
        <f t="shared" si="8"/>
        <v>157100</v>
      </c>
      <c r="K27">
        <f t="shared" si="8"/>
        <v>250300</v>
      </c>
      <c r="L27">
        <f t="shared" si="8"/>
        <v>343500</v>
      </c>
      <c r="M27">
        <f t="shared" si="8"/>
        <v>453500</v>
      </c>
    </row>
  </sheetData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7.57"/>
    <col customWidth="1" min="2" max="2" width="22.0"/>
    <col customWidth="1" min="3" max="3" width="22.14"/>
    <col customWidth="1" min="4" max="4" width="22.86"/>
    <col customWidth="1" min="5" max="5" width="22.0"/>
    <col customWidth="1" min="6" max="6" width="23.14"/>
  </cols>
  <sheetData>
    <row r="1" ht="26.25" customHeight="1">
      <c r="A1" s="3" t="s">
        <v>1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>
      <c r="A2" s="5"/>
      <c r="B2" s="7" t="s">
        <v>15</v>
      </c>
      <c r="C2" s="7" t="s">
        <v>16</v>
      </c>
      <c r="D2" s="7" t="s">
        <v>17</v>
      </c>
      <c r="E2" s="7" t="s">
        <v>18</v>
      </c>
      <c r="F2" s="7" t="s">
        <v>19</v>
      </c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>
      <c r="A3" s="9" t="s">
        <v>20</v>
      </c>
      <c r="B3" s="10" t="s">
        <v>22</v>
      </c>
      <c r="C3" s="10" t="s">
        <v>22</v>
      </c>
      <c r="D3" s="10" t="s">
        <v>22</v>
      </c>
      <c r="E3" s="10" t="s">
        <v>22</v>
      </c>
      <c r="F3" s="10" t="s">
        <v>22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>
      <c r="A4" s="9" t="s">
        <v>25</v>
      </c>
      <c r="B4" s="10" t="s">
        <v>26</v>
      </c>
      <c r="C4" s="10" t="s">
        <v>26</v>
      </c>
      <c r="D4" s="10" t="s">
        <v>27</v>
      </c>
      <c r="E4" s="10" t="s">
        <v>27</v>
      </c>
      <c r="F4" s="10" t="s">
        <v>27</v>
      </c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>
      <c r="A5" s="9" t="s">
        <v>28</v>
      </c>
      <c r="B5" s="10" t="s">
        <v>29</v>
      </c>
      <c r="C5" s="10" t="s">
        <v>29</v>
      </c>
      <c r="D5" s="10" t="s">
        <v>30</v>
      </c>
      <c r="E5" s="10" t="s">
        <v>30</v>
      </c>
      <c r="F5" s="10" t="s">
        <v>30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>
      <c r="A6" s="9" t="s">
        <v>31</v>
      </c>
      <c r="B6" s="10" t="s">
        <v>32</v>
      </c>
      <c r="C6" s="10" t="s">
        <v>32</v>
      </c>
      <c r="D6" s="10" t="s">
        <v>32</v>
      </c>
      <c r="E6" s="10" t="s">
        <v>32</v>
      </c>
      <c r="F6" s="10" t="s">
        <v>32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>
      <c r="A7" s="9" t="s">
        <v>33</v>
      </c>
      <c r="B7" s="10" t="s">
        <v>34</v>
      </c>
      <c r="C7" s="10" t="s">
        <v>32</v>
      </c>
      <c r="D7" s="10" t="s">
        <v>32</v>
      </c>
      <c r="E7" s="10" t="s">
        <v>32</v>
      </c>
      <c r="F7" s="10" t="s">
        <v>32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</row>
    <row r="8">
      <c r="A8" s="9" t="s">
        <v>35</v>
      </c>
      <c r="B8" s="10" t="s">
        <v>32</v>
      </c>
      <c r="C8" s="10" t="s">
        <v>32</v>
      </c>
      <c r="D8" s="10" t="s">
        <v>32</v>
      </c>
      <c r="E8" s="10" t="s">
        <v>32</v>
      </c>
      <c r="F8" s="10" t="s">
        <v>32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</row>
    <row r="9">
      <c r="A9" s="9" t="s">
        <v>36</v>
      </c>
      <c r="B9" s="10" t="s">
        <v>32</v>
      </c>
      <c r="C9" s="10" t="s">
        <v>32</v>
      </c>
      <c r="D9" s="10" t="s">
        <v>32</v>
      </c>
      <c r="E9" s="10" t="s">
        <v>32</v>
      </c>
      <c r="F9" s="10" t="s">
        <v>32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</row>
    <row r="10">
      <c r="A10" s="9" t="s">
        <v>37</v>
      </c>
      <c r="B10" s="10" t="s">
        <v>34</v>
      </c>
      <c r="C10" s="10" t="s">
        <v>38</v>
      </c>
      <c r="D10" s="10" t="s">
        <v>39</v>
      </c>
      <c r="E10" s="10" t="s">
        <v>39</v>
      </c>
      <c r="F10" s="10" t="s">
        <v>26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</row>
    <row r="11">
      <c r="A11" s="9" t="s">
        <v>41</v>
      </c>
      <c r="B11" s="10" t="s">
        <v>34</v>
      </c>
      <c r="C11" s="10" t="s">
        <v>34</v>
      </c>
      <c r="D11" s="10" t="s">
        <v>42</v>
      </c>
      <c r="E11" s="10" t="s">
        <v>43</v>
      </c>
      <c r="F11" s="10" t="s">
        <v>44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>
      <c r="A12" s="9" t="s">
        <v>45</v>
      </c>
      <c r="B12" s="10" t="s">
        <v>34</v>
      </c>
      <c r="C12" s="10" t="s">
        <v>34</v>
      </c>
      <c r="D12" s="10" t="s">
        <v>34</v>
      </c>
      <c r="E12" s="10" t="s">
        <v>46</v>
      </c>
      <c r="F12" s="10" t="s">
        <v>46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</row>
    <row r="13">
      <c r="A13" s="9" t="s">
        <v>47</v>
      </c>
      <c r="B13" s="10" t="s">
        <v>34</v>
      </c>
      <c r="C13" s="10" t="s">
        <v>34</v>
      </c>
      <c r="D13" s="10" t="s">
        <v>34</v>
      </c>
      <c r="E13" s="10" t="s">
        <v>32</v>
      </c>
      <c r="F13" s="10" t="s">
        <v>32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</row>
    <row r="14">
      <c r="A14" s="12" t="s">
        <v>48</v>
      </c>
      <c r="B14" s="13" t="s">
        <v>49</v>
      </c>
      <c r="C14" s="13" t="s">
        <v>51</v>
      </c>
      <c r="D14" s="13" t="s">
        <v>52</v>
      </c>
      <c r="E14" s="13" t="s">
        <v>53</v>
      </c>
      <c r="F14" s="13" t="s">
        <v>54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</row>
  </sheetData>
  <mergeCells count="1">
    <mergeCell ref="A1:F1"/>
  </mergeCells>
  <drawing r:id="rId1"/>
</worksheet>
</file>