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Простая фин.модель" sheetId="1" r:id="rId4"/>
    <sheet name="Базовый  чек-лист запуска" sheetId="2" r:id="rId5"/>
  </sheets>
</workbook>
</file>

<file path=xl/sharedStrings.xml><?xml version="1.0" encoding="utf-8"?>
<sst xmlns="http://schemas.openxmlformats.org/spreadsheetml/2006/main" uniqueCount="88">
  <si/>
  <si>
    <t>Упрощения финансовая модель на год Продеталь</t>
  </si>
  <si>
    <t>ПЕРВОНАЧАЛЬНЫЕ ИНВЕСТИЦИИ В ОТКРЫТИЕ</t>
  </si>
  <si>
    <t>руб.</t>
  </si>
  <si>
    <t>Запуск фирмы ( реп.юр лица, расчетынй счет, рег-ция ккм)</t>
  </si>
  <si>
    <t>10000</t>
  </si>
  <si>
    <t>Аренда помещения (1 мес + депозит)</t>
  </si>
  <si>
    <t>50000</t>
  </si>
  <si>
    <t>Паушальный взнос</t>
  </si>
  <si>
    <t>250000</t>
  </si>
  <si>
    <t>Ремонт помещения</t>
  </si>
  <si>
    <t>Оформление офиса (мебель, техника)</t>
  </si>
  <si>
    <t>170000</t>
  </si>
  <si>
    <t>Рекламная вывеска</t>
  </si>
  <si>
    <t>20000</t>
  </si>
  <si>
    <t>Обеспечение офиса АХО, канцелярия</t>
  </si>
  <si>
    <t>Стартовый рекламный бюджет (маркетинг открытия)</t>
  </si>
  <si>
    <t>85000</t>
  </si>
  <si>
    <t>Непредвиденные расходы</t>
  </si>
  <si>
    <t>5000</t>
  </si>
  <si>
    <t>ИТОГО</t>
  </si>
  <si>
    <t xml:space="preserve">МЕСЯЦ </t>
  </si>
  <si>
    <t>Среднее значение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</si>
  <si>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</si>
  <si>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</si>
  <si>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</si>
  <si>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</si>
  <si>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</si>
  <si>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</si>
  <si>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</si>
  <si>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</si>
  <si>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</si>
  <si>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</si>
  <si>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</si>
  <si>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</si>
  <si>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Динамика продаж</t>
  </si>
  <si>
    <t xml:space="preserve">Средний чек </t>
  </si>
  <si>
    <t xml:space="preserve">Трафик </t>
  </si>
  <si>
    <t>Конверсия в лид</t>
  </si>
  <si>
    <t>Лиды / Заявки</t>
  </si>
  <si>
    <t>Стоимость лида (заявки)</t>
  </si>
  <si>
    <t>Конверсия в сделку</t>
  </si>
  <si>
    <t>КЛИЕНТОВ В МЕСЯЦ</t>
  </si>
  <si>
    <t xml:space="preserve">Сумма продаж в месяц </t>
  </si>
  <si>
    <t>688000</t>
  </si>
  <si>
    <t xml:space="preserve">Средняя наценка на товар </t>
  </si>
  <si>
    <t>Сумма закупа</t>
  </si>
  <si>
    <t>Валовый доход</t>
  </si>
  <si>
    <t>РАСХОДЫ</t>
  </si>
  <si>
    <t>Реклама</t>
  </si>
  <si>
    <t xml:space="preserve">ФОТ менеджеров </t>
  </si>
  <si>
    <t>Аренда офиса</t>
  </si>
  <si>
    <t>Роялти фикс</t>
  </si>
  <si>
    <t>Обслуживание офиса</t>
  </si>
  <si>
    <t xml:space="preserve">Сопровождение управляющий </t>
  </si>
  <si>
    <t>Бухгалтерия/Налоги/Интернет/Ведение счета/Телефония</t>
  </si>
  <si>
    <t>Чистая прибыль</t>
  </si>
  <si>
    <t>Показатели</t>
  </si>
  <si>
    <t>Чистая прибыль, руб. в мес.</t>
  </si>
  <si>
    <t>Окупаемость положенных инвестиций</t>
  </si>
  <si>
    <t>Рентабельность бизнеса</t>
  </si>
  <si>
    <t>Базовый чек лист открытия</t>
  </si>
  <si>
    <t>Кол-во дней</t>
  </si>
  <si>
    <t>Этап</t>
  </si>
  <si>
    <t>срок</t>
  </si>
  <si>
    <t xml:space="preserve">Подписание договора и оплата </t>
  </si>
  <si>
    <t>до 3 дней</t>
  </si>
  <si>
    <t>Определение и регистрация формы ведения ( Филиал, ИП, ООО)</t>
  </si>
  <si>
    <t>до 14 дней</t>
  </si>
  <si>
    <t>Поиск и подбор помещения</t>
  </si>
  <si>
    <t>до 7 дней</t>
  </si>
  <si>
    <t xml:space="preserve">Согласование и подписание договора на долгосрочную аренду </t>
  </si>
  <si>
    <t>до 2 дней</t>
  </si>
  <si>
    <t>Разработка дизайн-проекта помещения</t>
  </si>
  <si>
    <t xml:space="preserve">до 5 дней </t>
  </si>
  <si>
    <t>Авторский надзор</t>
  </si>
  <si>
    <t>в течении всей работы</t>
  </si>
  <si>
    <t>Поиск бригады для ремонта, рекламного агентства и материалов для отделки</t>
  </si>
  <si>
    <t>Подбор и заказ мебели и оборудования</t>
  </si>
  <si>
    <t>Ремонт. Оформление входной группы. Проведение коммуникаций. 
Видео-наблюдение и интернет</t>
  </si>
  <si>
    <t>до 5 дней</t>
  </si>
  <si>
    <t>Найм и обучение персонала</t>
  </si>
  <si>
    <t>Утверждение и запуск маркетинговой компании</t>
  </si>
  <si>
    <t>Техническое открытие</t>
  </si>
  <si>
    <t>Закуп расходных материалов</t>
  </si>
  <si>
    <t xml:space="preserve">до 4 дней </t>
  </si>
  <si>
    <t xml:space="preserve">Официальное открытие </t>
  </si>
  <si>
    <t>Общее время запуска с момента подбора помещения - от 17 рабочих дней до 30.                                          Точные сроки озвучиваются в момент подписания лицензионного договора и прописаны в пошаговом чек листе запуска утвержденным и подписанным с двух сторон.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</si>
</sst>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&quot;* #,##0&quot;   &quot;;&quot;-&quot;* #,##0&quot;   &quot;;&quot; &quot;* &quot;-&quot;??&quot;   &quot;"/>
    <numFmt numFmtId="60" formatCode="0.0%"/>
  </numFmts>
  <fonts count="31">
    <font>
      <sz val="11"/>
      <color indexed="8"/>
      <name val="Calibri"/>
    </font>
    <font>
      <sz val="11"/>
      <color indexed="8"/>
      <name val="Helvetica Neue"/>
    </font>
    <font>
      <sz val="10"/>
      <color indexed="8"/>
      <name val="Helvetica"/>
    </font>
    <font>
      <sz val="9"/>
      <color indexed="11"/>
      <name val="Helvetica"/>
    </font>
    <font>
      <b val="1"/>
      <shadow val="1"/>
      <sz val="16"/>
      <color indexed="12"/>
      <name val="Helvetica"/>
    </font>
    <font>
      <sz val="8"/>
      <color indexed="11"/>
      <name val="Helvetica"/>
    </font>
    <font>
      <sz val="14"/>
      <color indexed="8"/>
      <name val="Calibri"/>
    </font>
    <font>
      <sz val="24"/>
      <color indexed="20"/>
      <name val="Myriad Pro Light"/>
    </font>
    <font>
      <sz val="14"/>
      <color indexed="20"/>
      <name val="Myriad Pro Light"/>
    </font>
    <font>
      <b val="1"/>
      <sz val="12"/>
      <color indexed="20"/>
      <name val="Myriad Pro Light"/>
    </font>
    <font>
      <b val="1"/>
      <sz val="11"/>
      <color indexed="20"/>
      <name val="Myriad Pro"/>
    </font>
    <font>
      <b val="1"/>
      <sz val="12"/>
      <color indexed="20"/>
      <name val="Myriad Pro"/>
    </font>
    <font>
      <sz val="12"/>
      <color indexed="8"/>
      <name val="Myriad Pro"/>
    </font>
    <font>
      <sz val="11"/>
      <color indexed="8"/>
      <name val="Myriad Pro"/>
    </font>
    <font>
      <b val="1"/>
      <sz val="10"/>
      <color indexed="8"/>
      <name val="Myriad Pro"/>
    </font>
    <font>
      <b val="1"/>
      <sz val="11"/>
      <color indexed="8"/>
      <name val="Myriad Pro"/>
    </font>
    <font>
      <b val="1"/>
      <sz val="11"/>
      <color indexed="12"/>
      <name val="Myriad Pro"/>
    </font>
    <font>
      <sz val="11"/>
      <color indexed="8"/>
      <name val="Arial Unicode MS"/>
    </font>
    <font>
      <sz val="11"/>
      <color indexed="20"/>
      <name val="Arial Unicode MS"/>
    </font>
    <font>
      <b val="1"/>
      <sz val="13"/>
      <color indexed="8"/>
      <name val="Myriad Pro"/>
    </font>
    <font>
      <sz val="13"/>
      <color indexed="8"/>
      <name val="Arial Unicode MS"/>
    </font>
    <font>
      <b val="1"/>
      <sz val="10"/>
      <color indexed="20"/>
      <name val="DINPro-Black"/>
    </font>
    <font>
      <b val="1"/>
      <sz val="10"/>
      <color indexed="30"/>
      <name val="Arial"/>
    </font>
    <font>
      <b val="1"/>
      <sz val="10"/>
      <color indexed="30"/>
      <name val="Calibri"/>
    </font>
    <font>
      <b val="1"/>
      <sz val="10"/>
      <color indexed="8"/>
      <name val="Calibri"/>
    </font>
    <font>
      <b val="1"/>
      <sz val="10"/>
      <color indexed="20"/>
      <name val="Myriad Pro Light"/>
    </font>
    <font>
      <b val="1"/>
      <sz val="10"/>
      <color indexed="8"/>
      <name val="Arial"/>
    </font>
    <font>
      <sz val="10"/>
      <color indexed="8"/>
      <name val="Arial"/>
    </font>
    <font>
      <b val="1"/>
      <sz val="11"/>
      <color indexed="8"/>
      <name val="Calibri"/>
    </font>
    <font>
      <sz val="10"/>
      <color indexed="20"/>
      <name val="Myriad Pro Light"/>
    </font>
    <font>
      <b val="1"/>
      <i val="1"/>
      <sz val="11"/>
      <color indexed="8"/>
      <name val="Calibri"/>
    </font>
  </fonts>
  <fills count="1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indexed="31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32"/>
        <bgColor auto="1"/>
      </patternFill>
    </fill>
    <fill>
      <patternFill patternType="solid">
        <fgColor indexed="33"/>
        <bgColor auto="1"/>
      </patternFill>
    </fill>
  </fills>
  <borders count="68">
    <border>
      <left/>
      <right/>
      <top/>
      <bottom/>
      <diagonal/>
    </border>
    <border>
      <left style="thin">
        <color indexed="18"/>
      </left>
      <right style="medium">
        <color indexed="19"/>
      </right>
      <top style="thin">
        <color indexed="18"/>
      </top>
      <bottom/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thin">
        <color indexed="18"/>
      </left>
      <right style="medium">
        <color indexed="19"/>
      </right>
      <top/>
      <bottom/>
      <diagonal/>
    </border>
    <border>
      <left style="medium">
        <color indexed="19"/>
      </left>
      <right/>
      <top/>
      <bottom/>
      <diagonal/>
    </border>
    <border>
      <left/>
      <right/>
      <top/>
      <bottom/>
      <diagonal/>
    </border>
    <border>
      <left/>
      <right style="medium">
        <color indexed="19"/>
      </right>
      <top/>
      <bottom/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 style="medium">
        <color indexed="19"/>
      </top>
      <bottom style="thin">
        <color indexed="18"/>
      </bottom>
      <diagonal/>
    </border>
    <border>
      <left/>
      <right style="thin">
        <color indexed="18"/>
      </right>
      <top style="medium">
        <color indexed="19"/>
      </top>
      <bottom style="thin">
        <color indexed="18"/>
      </bottom>
      <diagonal/>
    </border>
    <border>
      <left style="thin">
        <color indexed="18"/>
      </left>
      <right style="medium">
        <color indexed="8"/>
      </right>
      <top style="thin">
        <color indexed="18"/>
      </top>
      <bottom/>
      <diagonal/>
    </border>
    <border>
      <left style="medium">
        <color indexed="8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>
        <color indexed="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19"/>
      </right>
      <top style="thin">
        <color indexed="22"/>
      </top>
      <bottom style="medium">
        <color indexed="8"/>
      </bottom>
      <diagonal/>
    </border>
    <border>
      <left style="thin">
        <color indexed="19"/>
      </left>
      <right>
        <color indexed="8"/>
      </right>
      <top style="thin">
        <color indexed="22"/>
      </top>
      <bottom style="medium"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5"/>
      </bottom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/>
      <top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5"/>
      </top>
      <bottom style="thin">
        <color indexed="2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5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22"/>
      </right>
      <top style="medium">
        <color indexed="8"/>
      </top>
      <bottom>
        <color indexed="8"/>
      </bottom>
      <diagonal/>
    </border>
    <border>
      <left style="thin">
        <color indexed="18"/>
      </left>
      <right>
        <color indexed="8"/>
      </right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22"/>
      </bottom>
      <diagonal/>
    </border>
    <border>
      <left>
        <color indexed="8"/>
      </left>
      <right>
        <color indexed="8"/>
      </right>
      <top style="thin">
        <color indexed="22"/>
      </top>
      <bottom>
        <color indexed="8"/>
      </bottom>
      <diagonal/>
    </border>
    <border>
      <left>
        <color indexed="8"/>
      </left>
      <right>
        <color indexed="8"/>
      </right>
      <top style="thin">
        <color indexed="22"/>
      </top>
      <bottom style="thin">
        <color indexed="19"/>
      </bottom>
      <diagonal/>
    </border>
    <border>
      <left>
        <color indexed="8"/>
      </left>
      <right/>
      <top/>
      <bottom style="thin">
        <color indexed="19"/>
      </bottom>
      <diagonal/>
    </border>
    <border>
      <left/>
      <right/>
      <top/>
      <bottom style="thin">
        <color indexed="19"/>
      </bottom>
      <diagonal/>
    </border>
    <border>
      <left/>
      <right style="thin">
        <color indexed="18"/>
      </right>
      <top/>
      <bottom style="thin">
        <color indexed="8"/>
      </bottom>
      <diagonal/>
    </border>
    <border>
      <left style="thin">
        <color indexed="18"/>
      </left>
      <right style="thin">
        <color indexed="19"/>
      </right>
      <top/>
      <bottom/>
      <diagonal/>
    </border>
    <border>
      <left style="thin">
        <color indexed="19"/>
      </left>
      <right style="thin">
        <color indexed="19"/>
      </right>
      <top>
        <color indexed="8"/>
      </top>
      <bottom style="thin">
        <color indexed="8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n">
        <color indexed="8"/>
      </right>
      <top style="thin">
        <color indexed="1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8"/>
      </right>
      <top/>
      <bottom/>
      <diagonal/>
    </border>
    <border>
      <left style="thin">
        <color indexed="18"/>
      </left>
      <right style="thin">
        <color indexed="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9"/>
      </right>
      <top style="thin">
        <color indexed="19"/>
      </top>
      <bottom style="thin">
        <color indexed="8"/>
      </bottom>
      <diagonal/>
    </border>
    <border>
      <left style="thin">
        <color indexed="19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25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8"/>
      </right>
      <top/>
      <bottom/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 style="thin">
        <color indexed="2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5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25"/>
      </left>
      <right style="thin">
        <color indexed="22"/>
      </right>
      <top style="thin">
        <color indexed="25"/>
      </top>
      <bottom style="thin">
        <color indexed="25"/>
      </bottom>
      <diagonal/>
    </border>
    <border>
      <left style="thin">
        <color indexed="22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25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18"/>
      </left>
      <right/>
      <top/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2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7" fillId="3" borderId="2" applyNumberFormat="1" applyFont="1" applyFill="1" applyBorder="1" applyAlignment="1" applyProtection="0">
      <alignment horizontal="center" vertical="center"/>
    </xf>
    <xf numFmtId="0" fontId="8" fillId="3" borderId="3" applyNumberFormat="0" applyFont="1" applyFill="1" applyBorder="1" applyAlignment="1" applyProtection="0">
      <alignment horizontal="center" vertical="center"/>
    </xf>
    <xf numFmtId="0" fontId="8" fillId="3" borderId="4" applyNumberFormat="0" applyFont="1" applyFill="1" applyBorder="1" applyAlignment="1" applyProtection="0">
      <alignment horizontal="center" vertical="center"/>
    </xf>
    <xf numFmtId="0" fontId="0" fillId="2" borderId="5" applyNumberFormat="0" applyFont="1" applyFill="1" applyBorder="1" applyAlignment="1" applyProtection="0">
      <alignment vertical="bottom"/>
    </xf>
    <xf numFmtId="0" fontId="8" fillId="3" borderId="6" applyNumberFormat="0" applyFont="1" applyFill="1" applyBorder="1" applyAlignment="1" applyProtection="0">
      <alignment horizontal="center" vertical="center"/>
    </xf>
    <xf numFmtId="0" fontId="8" fillId="3" borderId="7" applyNumberFormat="0" applyFont="1" applyFill="1" applyBorder="1" applyAlignment="1" applyProtection="0">
      <alignment horizontal="center" vertical="center"/>
    </xf>
    <xf numFmtId="0" fontId="8" fillId="3" borderId="8" applyNumberFormat="0" applyFont="1" applyFill="1" applyBorder="1" applyAlignment="1" applyProtection="0">
      <alignment horizontal="center" vertical="center"/>
    </xf>
    <xf numFmtId="0" fontId="8" fillId="3" borderId="9" applyNumberFormat="0" applyFont="1" applyFill="1" applyBorder="1" applyAlignment="1" applyProtection="0">
      <alignment horizontal="center" vertical="center"/>
    </xf>
    <xf numFmtId="0" fontId="8" fillId="3" borderId="10" applyNumberFormat="0" applyFont="1" applyFill="1" applyBorder="1" applyAlignment="1" applyProtection="0">
      <alignment horizontal="center" vertical="center"/>
    </xf>
    <xf numFmtId="0" fontId="8" fillId="3" borderId="11" applyNumberFormat="0" applyFont="1" applyFill="1" applyBorder="1" applyAlignment="1" applyProtection="0">
      <alignment horizontal="center" vertical="center"/>
    </xf>
    <xf numFmtId="0" fontId="0" fillId="2" borderId="12" applyNumberFormat="0" applyFont="1" applyFill="1" applyBorder="1" applyAlignment="1" applyProtection="0">
      <alignment vertical="bottom"/>
    </xf>
    <xf numFmtId="0" fontId="9" fillId="3" borderId="3" applyNumberFormat="0" applyFont="1" applyFill="1" applyBorder="1" applyAlignment="1" applyProtection="0">
      <alignment horizontal="left" vertical="center"/>
    </xf>
    <xf numFmtId="0" fontId="9" fillId="3" borderId="13" applyNumberFormat="0" applyFont="1" applyFill="1" applyBorder="1" applyAlignment="1" applyProtection="0">
      <alignment horizontal="left" vertical="center"/>
    </xf>
    <xf numFmtId="0" fontId="9" fillId="3" borderId="14" applyNumberFormat="0" applyFont="1" applyFill="1" applyBorder="1" applyAlignment="1" applyProtection="0">
      <alignment horizontal="left" vertical="center"/>
    </xf>
    <xf numFmtId="0" fontId="0" fillId="2" borderId="15" applyNumberFormat="0" applyFont="1" applyFill="1" applyBorder="1" applyAlignment="1" applyProtection="0">
      <alignment vertical="bottom"/>
    </xf>
    <xf numFmtId="49" fontId="10" fillId="2" borderId="16" applyNumberFormat="1" applyFont="1" applyFill="1" applyBorder="1" applyAlignment="1" applyProtection="0">
      <alignment horizontal="center" vertical="center"/>
    </xf>
    <xf numFmtId="49" fontId="10" fillId="2" borderId="17" applyNumberFormat="1" applyFont="1" applyFill="1" applyBorder="1" applyAlignment="1" applyProtection="0">
      <alignment horizontal="center" vertical="center"/>
    </xf>
    <xf numFmtId="49" fontId="10" fillId="2" borderId="18" applyNumberFormat="1" applyFont="1" applyFill="1" applyBorder="1" applyAlignment="1" applyProtection="0">
      <alignment horizontal="center" vertical="center"/>
    </xf>
    <xf numFmtId="59" fontId="0" fillId="4" borderId="19" applyNumberFormat="1" applyFont="1" applyFill="1" applyBorder="1" applyAlignment="1" applyProtection="0">
      <alignment vertical="center"/>
    </xf>
    <xf numFmtId="59" fontId="0" fillId="5" borderId="19" applyNumberFormat="1" applyFont="1" applyFill="1" applyBorder="1" applyAlignment="1" applyProtection="0">
      <alignment vertical="center"/>
    </xf>
    <xf numFmtId="59" fontId="0" fillId="3" borderId="20" applyNumberFormat="1" applyFont="1" applyFill="1" applyBorder="1" applyAlignment="1" applyProtection="0">
      <alignment vertical="center"/>
    </xf>
    <xf numFmtId="0" fontId="0" fillId="2" borderId="21" applyNumberFormat="0" applyFont="1" applyFill="1" applyBorder="1" applyAlignment="1" applyProtection="0">
      <alignment vertical="bottom"/>
    </xf>
    <xf numFmtId="49" fontId="11" fillId="6" borderId="22" applyNumberFormat="1" applyFont="1" applyFill="1" applyBorder="1" applyAlignment="1" applyProtection="0">
      <alignment horizontal="left" vertical="center"/>
    </xf>
    <xf numFmtId="49" fontId="10" fillId="6" borderId="23" applyNumberFormat="1" applyFont="1" applyFill="1" applyBorder="1" applyAlignment="1" applyProtection="0">
      <alignment horizontal="center" vertical="center"/>
    </xf>
    <xf numFmtId="59" fontId="0" fillId="2" borderId="24" applyNumberFormat="1" applyFont="1" applyFill="1" applyBorder="1" applyAlignment="1" applyProtection="0">
      <alignment vertical="center"/>
    </xf>
    <xf numFmtId="59" fontId="0" fillId="4" borderId="25" applyNumberFormat="1" applyFont="1" applyFill="1" applyBorder="1" applyAlignment="1" applyProtection="0">
      <alignment vertical="center"/>
    </xf>
    <xf numFmtId="59" fontId="0" fillId="5" borderId="7" applyNumberFormat="1" applyFont="1" applyFill="1" applyBorder="1" applyAlignment="1" applyProtection="0">
      <alignment vertical="center"/>
    </xf>
    <xf numFmtId="59" fontId="0" fillId="4" borderId="7" applyNumberFormat="1" applyFont="1" applyFill="1" applyBorder="1" applyAlignment="1" applyProtection="0">
      <alignment vertical="center"/>
    </xf>
    <xf numFmtId="59" fontId="0" fillId="3" borderId="26" applyNumberFormat="1" applyFont="1" applyFill="1" applyBorder="1" applyAlignment="1" applyProtection="0">
      <alignment vertical="center"/>
    </xf>
    <xf numFmtId="49" fontId="12" fillId="7" borderId="27" applyNumberFormat="1" applyFont="1" applyFill="1" applyBorder="1" applyAlignment="1" applyProtection="0">
      <alignment horizontal="left" vertical="center"/>
    </xf>
    <xf numFmtId="49" fontId="13" fillId="7" borderId="28" applyNumberFormat="1" applyFont="1" applyFill="1" applyBorder="1" applyAlignment="1" applyProtection="0">
      <alignment horizontal="right" vertical="center"/>
    </xf>
    <xf numFmtId="59" fontId="0" fillId="2" borderId="29" applyNumberFormat="1" applyFont="1" applyFill="1" applyBorder="1" applyAlignment="1" applyProtection="0">
      <alignment vertical="center"/>
    </xf>
    <xf numFmtId="49" fontId="12" fillId="7" borderId="30" applyNumberFormat="1" applyFont="1" applyFill="1" applyBorder="1" applyAlignment="1" applyProtection="0">
      <alignment horizontal="left" vertical="center"/>
    </xf>
    <xf numFmtId="49" fontId="13" fillId="7" borderId="31" applyNumberFormat="1" applyFont="1" applyFill="1" applyBorder="1" applyAlignment="1" applyProtection="0">
      <alignment horizontal="right" vertical="center"/>
    </xf>
    <xf numFmtId="59" fontId="0" fillId="2" borderId="32" applyNumberFormat="1" applyFont="1" applyFill="1" applyBorder="1" applyAlignment="1" applyProtection="0">
      <alignment vertical="center"/>
    </xf>
    <xf numFmtId="49" fontId="12" fillId="7" borderId="33" applyNumberFormat="1" applyFont="1" applyFill="1" applyBorder="1" applyAlignment="1" applyProtection="0">
      <alignment horizontal="left" vertical="center"/>
    </xf>
    <xf numFmtId="49" fontId="13" fillId="7" borderId="34" applyNumberFormat="1" applyFont="1" applyFill="1" applyBorder="1" applyAlignment="1" applyProtection="0">
      <alignment horizontal="right" vertical="center"/>
    </xf>
    <xf numFmtId="59" fontId="0" fillId="3" borderId="7" applyNumberFormat="1" applyFont="1" applyFill="1" applyBorder="1" applyAlignment="1" applyProtection="0">
      <alignment vertical="center"/>
    </xf>
    <xf numFmtId="49" fontId="11" fillId="6" borderId="35" applyNumberFormat="1" applyFont="1" applyFill="1" applyBorder="1" applyAlignment="1" applyProtection="0">
      <alignment horizontal="left" vertical="center"/>
    </xf>
    <xf numFmtId="0" fontId="14" fillId="8" borderId="36" applyNumberFormat="1" applyFont="1" applyFill="1" applyBorder="1" applyAlignment="1" applyProtection="0">
      <alignment horizontal="right" vertical="center"/>
    </xf>
    <xf numFmtId="0" fontId="0" fillId="3" borderId="37" applyNumberFormat="0" applyFont="1" applyFill="1" applyBorder="1" applyAlignment="1" applyProtection="0">
      <alignment vertical="bottom"/>
    </xf>
    <xf numFmtId="0" fontId="0" fillId="3" borderId="38" applyNumberFormat="0" applyFont="1" applyFill="1" applyBorder="1" applyAlignment="1" applyProtection="0">
      <alignment vertical="bottom"/>
    </xf>
    <xf numFmtId="59" fontId="0" fillId="3" borderId="25" applyNumberFormat="1" applyFont="1" applyFill="1" applyBorder="1" applyAlignment="1" applyProtection="0">
      <alignment vertical="center"/>
    </xf>
    <xf numFmtId="49" fontId="15" fillId="3" borderId="39" applyNumberFormat="1" applyFont="1" applyFill="1" applyBorder="1" applyAlignment="1" applyProtection="0">
      <alignment horizontal="left" vertical="center"/>
    </xf>
    <xf numFmtId="49" fontId="14" fillId="3" borderId="40" applyNumberFormat="1" applyFont="1" applyFill="1" applyBorder="1" applyAlignment="1" applyProtection="0">
      <alignment horizontal="right" vertical="center"/>
    </xf>
    <xf numFmtId="59" fontId="0" fillId="3" borderId="41" applyNumberFormat="1" applyFont="1" applyFill="1" applyBorder="1" applyAlignment="1" applyProtection="0">
      <alignment vertical="center"/>
    </xf>
    <xf numFmtId="59" fontId="0" fillId="3" borderId="42" applyNumberFormat="1" applyFont="1" applyFill="1" applyBorder="1" applyAlignment="1" applyProtection="0">
      <alignment vertical="center"/>
    </xf>
    <xf numFmtId="59" fontId="0" fillId="3" borderId="43" applyNumberFormat="1" applyFont="1" applyFill="1" applyBorder="1" applyAlignment="1" applyProtection="0">
      <alignment vertical="center"/>
    </xf>
    <xf numFmtId="0" fontId="0" fillId="2" borderId="44" applyNumberFormat="0" applyFont="1" applyFill="1" applyBorder="1" applyAlignment="1" applyProtection="0">
      <alignment vertical="bottom"/>
    </xf>
    <xf numFmtId="49" fontId="11" fillId="3" borderId="45" applyNumberFormat="1" applyFont="1" applyFill="1" applyBorder="1" applyAlignment="1" applyProtection="0">
      <alignment horizontal="left" vertical="center"/>
    </xf>
    <xf numFmtId="49" fontId="10" fillId="3" borderId="46" applyNumberFormat="1" applyFont="1" applyFill="1" applyBorder="1" applyAlignment="1" applyProtection="0">
      <alignment horizontal="center" vertical="center" wrapText="1"/>
    </xf>
    <xf numFmtId="49" fontId="10" fillId="3" borderId="46" applyNumberFormat="1" applyFont="1" applyFill="1" applyBorder="1" applyAlignment="1" applyProtection="0">
      <alignment horizontal="center" vertical="center"/>
    </xf>
    <xf numFmtId="49" fontId="10" fillId="3" borderId="47" applyNumberFormat="1" applyFont="1" applyFill="1" applyBorder="1" applyAlignment="1" applyProtection="0">
      <alignment horizontal="center" vertical="center"/>
    </xf>
    <xf numFmtId="49" fontId="10" fillId="3" borderId="48" applyNumberFormat="1" applyFont="1" applyFill="1" applyBorder="1" applyAlignment="1" applyProtection="0">
      <alignment horizontal="center" vertical="center"/>
    </xf>
    <xf numFmtId="0" fontId="0" fillId="2" borderId="49" applyNumberFormat="0" applyFont="1" applyFill="1" applyBorder="1" applyAlignment="1" applyProtection="0">
      <alignment vertical="bottom"/>
    </xf>
    <xf numFmtId="49" fontId="16" fillId="9" borderId="48" applyNumberFormat="1" applyFont="1" applyFill="1" applyBorder="1" applyAlignment="1" applyProtection="0">
      <alignment horizontal="left" vertical="center"/>
    </xf>
    <xf numFmtId="49" fontId="13" fillId="7" borderId="48" applyNumberFormat="1" applyFont="1" applyFill="1" applyBorder="1" applyAlignment="1" applyProtection="0">
      <alignment horizontal="left" vertical="center"/>
    </xf>
    <xf numFmtId="0" fontId="17" fillId="8" borderId="48" applyNumberFormat="1" applyFont="1" applyFill="1" applyBorder="1" applyAlignment="1" applyProtection="0">
      <alignment horizontal="center" vertical="center"/>
    </xf>
    <xf numFmtId="0" fontId="17" fillId="7" borderId="48" applyNumberFormat="1" applyFont="1" applyFill="1" applyBorder="1" applyAlignment="1" applyProtection="0">
      <alignment horizontal="center" vertical="center"/>
    </xf>
    <xf numFmtId="3" fontId="17" fillId="10" borderId="48" applyNumberFormat="1" applyFont="1" applyFill="1" applyBorder="1" applyAlignment="1" applyProtection="0">
      <alignment horizontal="center" vertical="bottom"/>
    </xf>
    <xf numFmtId="49" fontId="0" fillId="7" borderId="48" applyNumberFormat="1" applyFont="1" applyFill="1" applyBorder="1" applyAlignment="1" applyProtection="0">
      <alignment vertical="center"/>
    </xf>
    <xf numFmtId="9" fontId="17" fillId="11" borderId="48" applyNumberFormat="1" applyFont="1" applyFill="1" applyBorder="1" applyAlignment="1" applyProtection="0">
      <alignment horizontal="center" vertical="center"/>
    </xf>
    <xf numFmtId="60" fontId="17" fillId="11" borderId="48" applyNumberFormat="1" applyFont="1" applyFill="1" applyBorder="1" applyAlignment="1" applyProtection="0">
      <alignment horizontal="center" vertical="center"/>
    </xf>
    <xf numFmtId="0" fontId="17" fillId="11" borderId="48" applyNumberFormat="1" applyFont="1" applyFill="1" applyBorder="1" applyAlignment="1" applyProtection="0">
      <alignment horizontal="center" vertical="center"/>
    </xf>
    <xf numFmtId="49" fontId="0" fillId="7" borderId="48" applyNumberFormat="1" applyFont="1" applyFill="1" applyBorder="1" applyAlignment="1" applyProtection="0">
      <alignment horizontal="left" vertical="center"/>
    </xf>
    <xf numFmtId="49" fontId="10" fillId="3" borderId="48" applyNumberFormat="1" applyFont="1" applyFill="1" applyBorder="1" applyAlignment="1" applyProtection="0">
      <alignment horizontal="left" vertical="center"/>
    </xf>
    <xf numFmtId="0" fontId="18" fillId="3" borderId="48" applyNumberFormat="1" applyFont="1" applyFill="1" applyBorder="1" applyAlignment="1" applyProtection="0">
      <alignment horizontal="center" vertical="center"/>
    </xf>
    <xf numFmtId="49" fontId="11" fillId="3" borderId="48" applyNumberFormat="1" applyFont="1" applyFill="1" applyBorder="1" applyAlignment="1" applyProtection="0">
      <alignment vertical="center"/>
    </xf>
    <xf numFmtId="49" fontId="15" fillId="12" borderId="48" applyNumberFormat="1" applyFont="1" applyFill="1" applyBorder="1" applyAlignment="1" applyProtection="0">
      <alignment vertical="center"/>
    </xf>
    <xf numFmtId="49" fontId="17" fillId="8" borderId="48" applyNumberFormat="1" applyFont="1" applyFill="1" applyBorder="1" applyAlignment="1" applyProtection="0">
      <alignment horizontal="center" vertical="center"/>
    </xf>
    <xf numFmtId="59" fontId="17" fillId="11" borderId="48" applyNumberFormat="1" applyFont="1" applyFill="1" applyBorder="1" applyAlignment="1" applyProtection="0">
      <alignment horizontal="center" vertical="center"/>
    </xf>
    <xf numFmtId="49" fontId="15" fillId="13" borderId="48" applyNumberFormat="1" applyFont="1" applyFill="1" applyBorder="1" applyAlignment="1" applyProtection="0">
      <alignment vertical="center"/>
    </xf>
    <xf numFmtId="49" fontId="19" fillId="7" borderId="48" applyNumberFormat="1" applyFont="1" applyFill="1" applyBorder="1" applyAlignment="1" applyProtection="0">
      <alignment horizontal="left" vertical="center"/>
    </xf>
    <xf numFmtId="0" fontId="17" fillId="8" borderId="48" applyNumberFormat="0" applyFont="1" applyFill="1" applyBorder="1" applyAlignment="1" applyProtection="0">
      <alignment horizontal="center" vertical="center"/>
    </xf>
    <xf numFmtId="59" fontId="20" fillId="5" borderId="48" applyNumberFormat="1" applyFont="1" applyFill="1" applyBorder="1" applyAlignment="1" applyProtection="0">
      <alignment horizontal="center" vertical="center"/>
    </xf>
    <xf numFmtId="49" fontId="10" fillId="2" borderId="48" applyNumberFormat="1" applyFont="1" applyFill="1" applyBorder="1" applyAlignment="1" applyProtection="0">
      <alignment vertical="center"/>
    </xf>
    <xf numFmtId="49" fontId="17" fillId="2" borderId="48" applyNumberFormat="1" applyFont="1" applyFill="1" applyBorder="1" applyAlignment="1" applyProtection="0">
      <alignment horizontal="center" vertical="center"/>
    </xf>
    <xf numFmtId="49" fontId="15" fillId="7" borderId="48" applyNumberFormat="1" applyFont="1" applyFill="1" applyBorder="1" applyAlignment="1" applyProtection="0">
      <alignment vertical="center"/>
    </xf>
    <xf numFmtId="59" fontId="17" fillId="4" borderId="48" applyNumberFormat="1" applyFont="1" applyFill="1" applyBorder="1" applyAlignment="1" applyProtection="0">
      <alignment horizontal="center" vertical="center"/>
    </xf>
    <xf numFmtId="49" fontId="13" fillId="7" borderId="48" applyNumberFormat="1" applyFont="1" applyFill="1" applyBorder="1" applyAlignment="1" applyProtection="0">
      <alignment vertical="center"/>
    </xf>
    <xf numFmtId="59" fontId="17" fillId="5" borderId="48" applyNumberFormat="1" applyFont="1" applyFill="1" applyBorder="1" applyAlignment="1" applyProtection="0">
      <alignment horizontal="center" vertical="center"/>
    </xf>
    <xf numFmtId="0" fontId="0" fillId="2" borderId="50" applyNumberFormat="0" applyFont="1" applyFill="1" applyBorder="1" applyAlignment="1" applyProtection="0">
      <alignment vertical="bottom"/>
    </xf>
    <xf numFmtId="49" fontId="15" fillId="7" borderId="48" applyNumberFormat="1" applyFont="1" applyFill="1" applyBorder="1" applyAlignment="1" applyProtection="0">
      <alignment horizontal="left" vertical="center"/>
    </xf>
    <xf numFmtId="9" fontId="17" fillId="4" borderId="48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15" fillId="14" borderId="51" applyNumberFormat="1" applyFont="1" applyFill="1" applyBorder="1" applyAlignment="1" applyProtection="0">
      <alignment horizontal="left" vertical="center"/>
    </xf>
    <xf numFmtId="49" fontId="10" fillId="15" borderId="52" applyNumberFormat="1" applyFont="1" applyFill="1" applyBorder="1" applyAlignment="1" applyProtection="0">
      <alignment horizontal="center" vertical="center"/>
    </xf>
    <xf numFmtId="49" fontId="10" fillId="15" borderId="46" applyNumberFormat="1" applyFont="1" applyFill="1" applyBorder="1" applyAlignment="1" applyProtection="0">
      <alignment horizontal="left" vertical="center"/>
    </xf>
    <xf numFmtId="0" fontId="0" fillId="5" borderId="53" applyNumberFormat="0" applyFont="1" applyFill="1" applyBorder="1" applyAlignment="1" applyProtection="0">
      <alignment vertical="bottom"/>
    </xf>
    <xf numFmtId="49" fontId="21" fillId="16" borderId="54" applyNumberFormat="1" applyFont="1" applyFill="1" applyBorder="1" applyAlignment="1" applyProtection="0">
      <alignment vertical="center"/>
    </xf>
    <xf numFmtId="49" fontId="21" fillId="16" borderId="55" applyNumberFormat="1" applyFont="1" applyFill="1" applyBorder="1" applyAlignment="1" applyProtection="0">
      <alignment vertical="center"/>
    </xf>
    <xf numFmtId="0" fontId="22" fillId="16" borderId="48" applyNumberFormat="1" applyFont="1" applyFill="1" applyBorder="1" applyAlignment="1" applyProtection="0">
      <alignment vertical="bottom"/>
    </xf>
    <xf numFmtId="0" fontId="23" fillId="16" borderId="48" applyNumberFormat="1" applyFont="1" applyFill="1" applyBorder="1" applyAlignment="1" applyProtection="0">
      <alignment vertical="bottom"/>
    </xf>
    <xf numFmtId="0" fontId="24" fillId="14" borderId="48" applyNumberFormat="1" applyFont="1" applyFill="1" applyBorder="1" applyAlignment="1" applyProtection="0">
      <alignment vertical="bottom"/>
    </xf>
    <xf numFmtId="0" fontId="0" fillId="5" borderId="56" applyNumberFormat="0" applyFont="1" applyFill="1" applyBorder="1" applyAlignment="1" applyProtection="0">
      <alignment vertical="bottom"/>
    </xf>
    <xf numFmtId="49" fontId="25" fillId="17" borderId="57" applyNumberFormat="1" applyFont="1" applyFill="1" applyBorder="1" applyAlignment="1" applyProtection="0">
      <alignment horizontal="left" vertical="center"/>
    </xf>
    <xf numFmtId="49" fontId="26" fillId="5" borderId="58" applyNumberFormat="1" applyFont="1" applyFill="1" applyBorder="1" applyAlignment="1" applyProtection="0">
      <alignment horizontal="center" vertical="bottom"/>
    </xf>
    <xf numFmtId="0" fontId="0" fillId="18" borderId="48" applyNumberFormat="0" applyFont="1" applyFill="1" applyBorder="1" applyAlignment="1" applyProtection="0">
      <alignment vertical="bottom"/>
    </xf>
    <xf numFmtId="0" fontId="0" fillId="5" borderId="48" applyNumberFormat="0" applyFont="1" applyFill="1" applyBorder="1" applyAlignment="1" applyProtection="0">
      <alignment vertical="bottom"/>
    </xf>
    <xf numFmtId="49" fontId="26" fillId="5" borderId="59" applyNumberFormat="1" applyFont="1" applyFill="1" applyBorder="1" applyAlignment="1" applyProtection="0">
      <alignment horizontal="center" vertical="bottom"/>
    </xf>
    <xf numFmtId="0" fontId="0" fillId="5" borderId="60" applyNumberFormat="0" applyFont="1" applyFill="1" applyBorder="1" applyAlignment="1" applyProtection="0">
      <alignment vertical="bottom"/>
    </xf>
    <xf numFmtId="0" fontId="0" fillId="18" borderId="60" applyNumberFormat="0" applyFont="1" applyFill="1" applyBorder="1" applyAlignment="1" applyProtection="0">
      <alignment vertical="bottom"/>
    </xf>
    <xf numFmtId="49" fontId="25" fillId="17" borderId="61" applyNumberFormat="1" applyFont="1" applyFill="1" applyBorder="1" applyAlignment="1" applyProtection="0">
      <alignment horizontal="left" vertical="center"/>
    </xf>
    <xf numFmtId="49" fontId="26" fillId="5" borderId="31" applyNumberFormat="1" applyFont="1" applyFill="1" applyBorder="1" applyAlignment="1" applyProtection="0">
      <alignment horizontal="center" vertical="bottom"/>
    </xf>
    <xf numFmtId="0" fontId="27" fillId="5" borderId="31" applyNumberFormat="0" applyFont="1" applyFill="1" applyBorder="1" applyAlignment="1" applyProtection="0">
      <alignment vertical="bottom"/>
    </xf>
    <xf numFmtId="0" fontId="0" fillId="5" borderId="31" applyNumberFormat="0" applyFont="1" applyFill="1" applyBorder="1" applyAlignment="1" applyProtection="0">
      <alignment vertical="bottom"/>
    </xf>
    <xf numFmtId="0" fontId="0" fillId="18" borderId="31" applyNumberFormat="0" applyFont="1" applyFill="1" applyBorder="1" applyAlignment="1" applyProtection="0">
      <alignment vertical="bottom"/>
    </xf>
    <xf numFmtId="0" fontId="0" fillId="5" borderId="62" applyNumberFormat="0" applyFont="1" applyFill="1" applyBorder="1" applyAlignment="1" applyProtection="0">
      <alignment vertical="bottom"/>
    </xf>
    <xf numFmtId="0" fontId="27" fillId="18" borderId="31" applyNumberFormat="0" applyFont="1" applyFill="1" applyBorder="1" applyAlignment="1" applyProtection="0">
      <alignment vertical="bottom"/>
    </xf>
    <xf numFmtId="49" fontId="25" fillId="17" borderId="61" applyNumberFormat="1" applyFont="1" applyFill="1" applyBorder="1" applyAlignment="1" applyProtection="0">
      <alignment horizontal="left" vertical="center" wrapText="1"/>
    </xf>
    <xf numFmtId="49" fontId="28" fillId="5" borderId="31" applyNumberFormat="1" applyFont="1" applyFill="1" applyBorder="1" applyAlignment="1" applyProtection="0">
      <alignment horizontal="center" vertical="bottom"/>
    </xf>
    <xf numFmtId="49" fontId="29" fillId="3" borderId="63" applyNumberFormat="1" applyFont="1" applyFill="1" applyBorder="1" applyAlignment="1" applyProtection="0">
      <alignment horizontal="center" vertical="top" wrapText="1"/>
    </xf>
    <xf numFmtId="49" fontId="30" fillId="5" borderId="64" applyNumberFormat="1" applyFont="1" applyFill="1" applyBorder="1" applyAlignment="1" applyProtection="0">
      <alignment vertical="top" wrapText="1"/>
    </xf>
    <xf numFmtId="0" fontId="0" fillId="5" borderId="64" applyNumberFormat="0" applyFont="1" applyFill="1" applyBorder="1" applyAlignment="1" applyProtection="0">
      <alignment horizontal="center" vertical="bottom"/>
    </xf>
    <xf numFmtId="0" fontId="0" fillId="5" borderId="26" applyNumberFormat="0" applyFont="1" applyFill="1" applyBorder="1" applyAlignment="1" applyProtection="0">
      <alignment horizontal="center" vertical="bottom"/>
    </xf>
    <xf numFmtId="0" fontId="0" fillId="5" borderId="65" applyNumberFormat="0" applyFont="1" applyFill="1" applyBorder="1" applyAlignment="1" applyProtection="0">
      <alignment vertical="bottom"/>
    </xf>
    <xf numFmtId="0" fontId="0" fillId="5" borderId="7" applyNumberFormat="0" applyFont="1" applyFill="1" applyBorder="1" applyAlignment="1" applyProtection="0">
      <alignment vertical="bottom"/>
    </xf>
    <xf numFmtId="0" fontId="0" fillId="5" borderId="26" applyNumberFormat="0" applyFont="1" applyFill="1" applyBorder="1" applyAlignment="1" applyProtection="0">
      <alignment vertical="bottom"/>
    </xf>
    <xf numFmtId="0" fontId="0" fillId="5" borderId="12" applyNumberFormat="0" applyFont="1" applyFill="1" applyBorder="1" applyAlignment="1" applyProtection="0">
      <alignment vertical="bottom"/>
    </xf>
    <xf numFmtId="0" fontId="0" fillId="5" borderId="66" applyNumberFormat="0" applyFont="1" applyFill="1" applyBorder="1" applyAlignment="1" applyProtection="0">
      <alignment vertical="bottom"/>
    </xf>
    <xf numFmtId="0" fontId="0" fillId="5" borderId="6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95959"/>
      <rgbColor rgb="ff262626"/>
      <rgbColor rgb="ffd9d9d9"/>
      <rgbColor rgb="fff2f2f2"/>
      <rgbColor rgb="ff63c882"/>
      <rgbColor rgb="ffff9e40"/>
      <rgbColor rgb="ff00b050"/>
      <rgbColor rgb="ff385724"/>
      <rgbColor rgb="ffff7c80"/>
      <rgbColor rgb="ffaaaaaa"/>
      <rgbColor rgb="ff3f3f3f"/>
      <rgbColor rgb="ffffffff"/>
      <rgbColor rgb="ff535353"/>
      <rgbColor rgb="ff7f7f7f"/>
      <rgbColor rgb="ff292929"/>
      <rgbColor rgb="ffdcdcdc"/>
      <rgbColor rgb="ffa5a5a5"/>
      <rgbColor rgb="ffffc000"/>
      <rgbColor rgb="ffededed"/>
      <rgbColor rgb="ffc5deb5"/>
      <rgbColor rgb="ffff9999"/>
      <rgbColor rgb="ffffff00"/>
      <rgbColor rgb="ff0c0c0c"/>
      <rgbColor rgb="ff7d7d7d"/>
      <rgbColor rgb="ffb7b7b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600" u="none">
                <a:solidFill>
                  <a:srgbClr val="F2F2F2"/>
                </a:solidFill>
                <a:effectLst>
                  <a:outerShdw sx="100000" sy="100000" kx="0" ky="0" algn="tl" rotWithShape="1" blurRad="63500" dist="38100" dir="5400000">
                    <a:srgbClr val="000000">
                      <a:alpha val="40000"/>
                    </a:srgbClr>
                  </a:outerShdw>
                </a:effectLst>
                <a:latin typeface="Helvetica"/>
              </a:defRPr>
            </a:pPr>
            <a:r>
              <a:rPr b="1" i="0" strike="noStrike" sz="1600" u="none">
                <a:solidFill>
                  <a:srgbClr val="F2F2F2"/>
                </a:solidFill>
                <a:effectLst>
                  <a:outerShdw sx="100000" sy="100000" kx="0" ky="0" algn="tl" rotWithShape="1" blurRad="63500" dist="38100" dir="5400000">
                    <a:srgbClr val="000000">
                      <a:alpha val="40000"/>
                    </a:srgbClr>
                  </a:outerShdw>
                </a:effectLst>
                <a:latin typeface="Helvetica"/>
              </a:rPr>
              <a:t>Доход/Оборот</a:t>
            </a:r>
          </a:p>
        </c:rich>
      </c:tx>
      <c:layout>
        <c:manualLayout>
          <c:xMode val="edge"/>
          <c:yMode val="edge"/>
          <c:x val="0.352759"/>
          <c:y val="0"/>
          <c:w val="0.258642"/>
          <c:h val="0.0828107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195457"/>
          <c:y val="0.0828107"/>
          <c:w val="0.764976"/>
          <c:h val="0.732834"/>
        </c:manualLayout>
      </c:layout>
      <c:lineChart>
        <c:grouping val="standard"/>
        <c:varyColors val="0"/>
        <c:ser>
          <c:idx val="0"/>
          <c:order val="0"/>
          <c:tx>
            <c:v>Доход</c:v>
          </c:tx>
          <c:spPr>
            <a:noFill/>
            <a:ln w="34925" cap="rnd">
              <a:solidFill>
                <a:srgbClr val="63C882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000000">
                  <a:alpha val="0"/>
                </a:srgbClr>
              </a:solidFill>
              <a:ln w="34925" cap="rnd">
                <a:solidFill>
                  <a:srgbClr val="63C882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Ref>
              <c:f>'Простая фин.модель'!$D$42,'Простая фин.модель'!$E$42,'Простая фин.модель'!$F$42,'Простая фин.модель'!$G$42,'Простая фин.модель'!$H$42,'Простая фин.модель'!$I$42,'Простая фин.модель'!$J$42,'Простая фин.модель'!$K$42,'Простая фин.модель'!$L$42,'Простая фин.модель'!$M$42,'Простая фин.модель'!$N$42,'Простая фин.модель'!$O$42</c:f>
              <c:numCache>
                <c:ptCount val="12"/>
                <c:pt idx="0">
                  <c:v>152250.000000</c:v>
                </c:pt>
                <c:pt idx="1">
                  <c:v>34991.525000</c:v>
                </c:pt>
                <c:pt idx="2">
                  <c:v>66310.415975</c:v>
                </c:pt>
                <c:pt idx="3">
                  <c:v>79686.250075</c:v>
                </c:pt>
                <c:pt idx="4">
                  <c:v>126372.008205</c:v>
                </c:pt>
                <c:pt idx="5">
                  <c:v>170749.553988</c:v>
                </c:pt>
                <c:pt idx="6">
                  <c:v>210022.121110</c:v>
                </c:pt>
                <c:pt idx="7">
                  <c:v>254181.248784</c:v>
                </c:pt>
                <c:pt idx="8">
                  <c:v>275029.155976</c:v>
                </c:pt>
                <c:pt idx="9">
                  <c:v>260336.917530</c:v>
                </c:pt>
                <c:pt idx="10">
                  <c:v>290712.215924</c:v>
                </c:pt>
                <c:pt idx="11">
                  <c:v>362091.059206</c:v>
                </c:pt>
              </c:numCache>
            </c:numRef>
          </c:val>
          <c:smooth val="0"/>
        </c:ser>
        <c:ser>
          <c:idx val="1"/>
          <c:order val="1"/>
          <c:tx>
            <c:v>Оборот</c:v>
          </c:tx>
          <c:spPr>
            <a:noFill/>
            <a:ln w="34925" cap="sq">
              <a:solidFill>
                <a:srgbClr val="FF9E40"/>
              </a:solidFill>
              <a:prstDash val="solid"/>
              <a:round/>
            </a:ln>
            <a:effectLst/>
          </c:spPr>
          <c:marker>
            <c:symbol val="none"/>
            <c:size val="2"/>
            <c:spPr>
              <a:solidFill>
                <a:srgbClr val="000000">
                  <a:alpha val="0"/>
                </a:srgbClr>
              </a:solidFill>
              <a:ln w="34925" cap="sq">
                <a:solidFill>
                  <a:srgbClr val="FF9E40"/>
                </a:solidFill>
                <a:prstDash val="solid"/>
                <a:round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strLit>
          </c:cat>
          <c:val>
            <c:numRef>
              <c:f>'Простая фин.модель'!$D$33,'Простая фин.модель'!$E$33,'Простая фин.модель'!$F$33,'Простая фин.модель'!$G$33,'Простая фин.модель'!$H$33,'Простая фин.модель'!$I$33,'Простая фин.модель'!$J$33,'Простая фин.модель'!$K$33,'Простая фин.модель'!$L$33,'Простая фин.модель'!$M$33,'Простая фин.модель'!$N$33,'Простая фин.модель'!$O$33</c:f>
              <c:numCache>
                <c:ptCount val="12"/>
                <c:pt idx="0">
                  <c:v>182250.000000</c:v>
                </c:pt>
                <c:pt idx="1">
                  <c:v>200639.025000</c:v>
                </c:pt>
                <c:pt idx="2">
                  <c:v>240566.190975</c:v>
                </c:pt>
                <c:pt idx="3">
                  <c:v>269209.605447</c:v>
                </c:pt>
                <c:pt idx="4">
                  <c:v>319708.199627</c:v>
                </c:pt>
                <c:pt idx="5">
                  <c:v>370941.438617</c:v>
                </c:pt>
                <c:pt idx="6">
                  <c:v>416981.817175</c:v>
                </c:pt>
                <c:pt idx="7">
                  <c:v>468353.977051</c:v>
                </c:pt>
                <c:pt idx="8">
                  <c:v>485214.720225</c:v>
                </c:pt>
                <c:pt idx="9">
                  <c:v>453479.054740</c:v>
                </c:pt>
                <c:pt idx="10">
                  <c:v>521262.239764</c:v>
                </c:pt>
                <c:pt idx="11">
                  <c:v>569218.365822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F2F2F2">
                <a:alpha val="10000"/>
              </a:srgbClr>
            </a:solidFill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D9D9D9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F2F2F2">
                  <a:alpha val="10000"/>
                </a:srgb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900" u="none">
                <a:solidFill>
                  <a:srgbClr val="D9D9D9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150000"/>
        <c:minorUnit val="75000"/>
      </c:valAx>
      <c:spPr>
        <a:noFill/>
        <a:ln w="12700" cap="flat">
          <a:noFill/>
          <a:miter lim="400000"/>
        </a:ln>
        <a:effectLst/>
      </c:spPr>
    </c:plotArea>
    <c:legend>
      <c:legendPos val="b"/>
      <c:layout>
        <c:manualLayout>
          <c:xMode val="edge"/>
          <c:yMode val="edge"/>
          <c:x val="0.155"/>
          <c:y val="0.957136"/>
          <c:w val="0.845"/>
          <c:h val="0.042863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900" u="none">
              <a:solidFill>
                <a:srgbClr val="D9D9D9"/>
              </a:solidFill>
              <a:latin typeface="Helvetica"/>
            </a:defRPr>
          </a:pPr>
        </a:p>
      </c:txPr>
    </c:legend>
    <c:plotVisOnly val="1"/>
    <c:dispBlanksAs val="gap"/>
  </c:chart>
  <c:spPr>
    <a:gradFill flip="none" rotWithShape="1">
      <a:gsLst>
        <a:gs pos="0">
          <a:srgbClr val="595959"/>
        </a:gs>
        <a:gs pos="100000">
          <a:srgbClr val="262626"/>
        </a:gs>
      </a:gsLst>
      <a:path path="circle">
        <a:fillToRect l="37721" t="-19636" r="62278" b="119636"/>
      </a:path>
    </a:gradFill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1" i="0" strike="noStrike" sz="1600" u="none">
                <a:solidFill>
                  <a:srgbClr val="F2F2F2"/>
                </a:solidFill>
                <a:effectLst>
                  <a:outerShdw sx="100000" sy="100000" kx="0" ky="0" algn="tl" rotWithShape="1" blurRad="63500" dist="38100" dir="5400000">
                    <a:srgbClr val="000000">
                      <a:alpha val="40000"/>
                    </a:srgbClr>
                  </a:outerShdw>
                </a:effectLst>
                <a:latin typeface="Helvetica"/>
              </a:defRPr>
            </a:pPr>
            <a:r>
              <a:rPr b="1" i="0" strike="noStrike" sz="1600" u="none">
                <a:solidFill>
                  <a:srgbClr val="F2F2F2"/>
                </a:solidFill>
                <a:effectLst>
                  <a:outerShdw sx="100000" sy="100000" kx="0" ky="0" algn="tl" rotWithShape="1" blurRad="63500" dist="38100" dir="5400000">
                    <a:srgbClr val="000000">
                      <a:alpha val="40000"/>
                    </a:srgbClr>
                  </a:outerShdw>
                </a:effectLst>
                <a:latin typeface="Helvetica"/>
              </a:rPr>
              <a:t>Кол-во траффика</a:t>
            </a:r>
          </a:p>
        </c:rich>
      </c:tx>
      <c:layout>
        <c:manualLayout>
          <c:xMode val="edge"/>
          <c:yMode val="edge"/>
          <c:x val="0.30301"/>
          <c:y val="0"/>
          <c:w val="0.393979"/>
          <c:h val="0.0897036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93938"/>
          <c:y val="0.0897036"/>
          <c:w val="0.908499"/>
          <c:h val="0.779104"/>
        </c:manualLayout>
      </c:layout>
      <c:barChart>
        <c:barDir val="bar"/>
        <c:grouping val="stacked"/>
        <c:varyColors val="0"/>
        <c:ser>
          <c:idx val="0"/>
          <c:order val="0"/>
          <c:tx>
            <c:v>Клиентов «В месяц</c:v>
          </c:tx>
          <c:spPr>
            <a:solidFill>
              <a:srgbClr val="00B050"/>
            </a:solidFill>
            <a:ln w="9525" cap="flat">
              <a:solidFill>
                <a:srgbClr val="385724"/>
              </a:solidFill>
              <a:prstDash val="solid"/>
              <a:bevel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6</c:v>
              </c:pt>
              <c:pt idx="7">
                <c:v>5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  <c:pt idx="12">
                <c:v/>
              </c:pt>
            </c:strLit>
          </c:cat>
          <c:val>
            <c:numRef>
              <c:f>'Простая фин.модель'!$C$29,'Простая фин.модель'!$D$29,'Простая фин.модель'!$E$29,'Простая фин.модель'!$F$29,'Простая фин.модель'!$G$29,'Простая фин.модель'!$H$29,'Простая фин.модель'!$I$29,'Простая фин.модель'!$J$29,'Простая фин.модель'!$K$29,'Простая фин.модель'!$L$29,'Простая фин.модель'!$M$29,'Простая фин.модель'!$N$29,'Простая фин.модель'!$A$29</c:f>
              <c:numCache>
                <c:ptCount val="12"/>
                <c:pt idx="0">
                  <c:v>114.000000</c:v>
                </c:pt>
                <c:pt idx="1">
                  <c:v>202.500000</c:v>
                </c:pt>
                <c:pt idx="2">
                  <c:v>220.725000</c:v>
                </c:pt>
                <c:pt idx="3">
                  <c:v>240.590250</c:v>
                </c:pt>
                <c:pt idx="4">
                  <c:v>244.760481</c:v>
                </c:pt>
                <c:pt idx="5">
                  <c:v>264.248077</c:v>
                </c:pt>
                <c:pt idx="6">
                  <c:v>291.994126</c:v>
                </c:pt>
                <c:pt idx="7">
                  <c:v>312.605476</c:v>
                </c:pt>
                <c:pt idx="8">
                  <c:v>334.398543</c:v>
                </c:pt>
                <c:pt idx="9">
                  <c:v>329.939896</c:v>
                </c:pt>
                <c:pt idx="10">
                  <c:v>293.676232</c:v>
                </c:pt>
                <c:pt idx="11">
                  <c:v>321.498190</c:v>
                </c:pt>
              </c:numCache>
            </c:numRef>
          </c:val>
        </c:ser>
        <c:ser>
          <c:idx val="1"/>
          <c:order val="1"/>
          <c:tx>
            <c:v>Количество обработанных заявок </c:v>
          </c:tx>
          <c:spPr>
            <a:solidFill>
              <a:schemeClr val="accent4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6</c:v>
              </c:pt>
              <c:pt idx="7">
                <c:v>5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  <c:pt idx="12">
                <c:v/>
              </c:pt>
            </c:strLit>
          </c:cat>
          <c:val>
            <c:numRef>
              <c:f>'Простая фин.модель'!$D$25,'Простая фин.модель'!$E$25,'Простая фин.модель'!$F$25,'Простая фин.модель'!$G$25,'Простая фин.модель'!$H$25,'Простая фин.модель'!$I$25,'Простая фин.модель'!$J$25,'Простая фин.модель'!$K$25,'Простая фин.модель'!$L$25,'Простая фин.модель'!$M$25,'Простая фин.модель'!$N$25,'Простая фин.модель'!$O$25</c:f>
              <c:numCache>
                <c:ptCount val="12"/>
                <c:pt idx="0">
                  <c:v>675.000000</c:v>
                </c:pt>
                <c:pt idx="1">
                  <c:v>735.750000</c:v>
                </c:pt>
                <c:pt idx="2">
                  <c:v>801.967500</c:v>
                </c:pt>
                <c:pt idx="3">
                  <c:v>815.868270</c:v>
                </c:pt>
                <c:pt idx="4">
                  <c:v>825.775242</c:v>
                </c:pt>
                <c:pt idx="5">
                  <c:v>858.806252</c:v>
                </c:pt>
                <c:pt idx="6">
                  <c:v>893.158502</c:v>
                </c:pt>
                <c:pt idx="7">
                  <c:v>928.884842</c:v>
                </c:pt>
                <c:pt idx="8">
                  <c:v>891.729448</c:v>
                </c:pt>
                <c:pt idx="9">
                  <c:v>772.832188</c:v>
                </c:pt>
                <c:pt idx="10">
                  <c:v>803.745476</c:v>
                </c:pt>
                <c:pt idx="11">
                  <c:v>835.895295</c:v>
                </c:pt>
              </c:numCache>
            </c:numRef>
          </c:val>
        </c:ser>
        <c:ser>
          <c:idx val="2"/>
          <c:order val="2"/>
          <c:tx>
            <c:v>Количество кликов </c:v>
          </c:tx>
          <c:spPr>
            <a:solidFill>
              <a:srgbClr val="FF7C80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3"/>
              <c:pt idx="0">
                <c:v>12</c:v>
              </c:pt>
              <c:pt idx="1">
                <c:v>11</c:v>
              </c:pt>
              <c:pt idx="2">
                <c:v>10</c:v>
              </c:pt>
              <c:pt idx="3">
                <c:v>9</c:v>
              </c:pt>
              <c:pt idx="4">
                <c:v>8</c:v>
              </c:pt>
              <c:pt idx="5">
                <c:v>7</c:v>
              </c:pt>
              <c:pt idx="6">
                <c:v>6</c:v>
              </c:pt>
              <c:pt idx="7">
                <c:v>5</c:v>
              </c:pt>
              <c:pt idx="8">
                <c:v>4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  <c:pt idx="12">
                <c:v/>
              </c:pt>
            </c:strLit>
          </c:cat>
          <c:val>
            <c:numRef>
              <c:f>'Простая фин.модель'!$D$23,'Простая фин.модель'!$E$23,'Простая фин.модель'!$F$23,'Простая фин.модель'!$G$23,'Простая фин.модель'!$H$23,'Простая фин.модель'!$I$23,'Простая фин.модель'!$J$23,'Простая фин.модель'!$K$23,'Простая фин.модель'!$L$23,'Простая фин.модель'!$M$23,'Простая фин.модель'!$N$23,'Простая фин.модель'!$O$23</c:f>
              <c:numCache>
                <c:ptCount val="12"/>
                <c:pt idx="0">
                  <c:v>4500.000000</c:v>
                </c:pt>
                <c:pt idx="1">
                  <c:v>4905.000000</c:v>
                </c:pt>
                <c:pt idx="2">
                  <c:v>5346.450000</c:v>
                </c:pt>
                <c:pt idx="3">
                  <c:v>5827.630500</c:v>
                </c:pt>
                <c:pt idx="4">
                  <c:v>6352.117245</c:v>
                </c:pt>
                <c:pt idx="5">
                  <c:v>6606.201935</c:v>
                </c:pt>
                <c:pt idx="6">
                  <c:v>6870.450012</c:v>
                </c:pt>
                <c:pt idx="7">
                  <c:v>7145.268013</c:v>
                </c:pt>
                <c:pt idx="8">
                  <c:v>7431.078733</c:v>
                </c:pt>
                <c:pt idx="9">
                  <c:v>7728.321883</c:v>
                </c:pt>
                <c:pt idx="10">
                  <c:v>8037.454758</c:v>
                </c:pt>
                <c:pt idx="11">
                  <c:v>8358.952948</c:v>
                </c:pt>
              </c:numCache>
            </c:numRef>
          </c:val>
        </c:ser>
        <c:gapWidth val="75"/>
        <c:overlap val="100"/>
        <c:axId val="2094734552"/>
        <c:axId val="2094734553"/>
      </c:barChart>
      <c:catAx>
        <c:axId val="2094734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6350" cap="flat">
            <a:solidFill>
              <a:srgbClr val="F2F2F2"/>
            </a:solidFill>
            <a:prstDash val="solid"/>
            <a:round/>
          </a:ln>
        </c:spPr>
        <c:txPr>
          <a:bodyPr rot="-21360000"/>
          <a:lstStyle/>
          <a:p>
            <a:pPr>
              <a:defRPr b="0" i="0" strike="noStrike" sz="900" u="none">
                <a:solidFill>
                  <a:srgbClr val="D9D9D9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b"/>
        <c:majorGridlines>
          <c:spPr>
            <a:ln w="12700" cap="flat">
              <a:solidFill>
                <a:srgbClr val="F2F2F2">
                  <a:alpha val="10000"/>
                </a:srgbClr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high"/>
        <c:spPr>
          <a:ln w="6350" cap="flat">
            <a:noFill/>
            <a:prstDash val="solid"/>
            <a:round/>
          </a:ln>
        </c:spPr>
        <c:txPr>
          <a:bodyPr rot="0"/>
          <a:lstStyle/>
          <a:p>
            <a:pPr>
              <a:defRPr b="0" i="0" strike="noStrike" sz="800" u="none">
                <a:solidFill>
                  <a:srgbClr val="D9D9D9"/>
                </a:solidFill>
                <a:latin typeface="Helvetica"/>
              </a:defRPr>
            </a:pPr>
          </a:p>
        </c:txPr>
        <c:crossAx val="2094734552"/>
        <c:crosses val="autoZero"/>
        <c:crossBetween val="between"/>
        <c:majorUnit val="2500"/>
        <c:minorUnit val="1250"/>
      </c:valAx>
      <c:spPr>
        <a:noFill/>
        <a:ln w="6350" cap="flat">
          <a:solidFill>
            <a:srgbClr val="F2F2F2"/>
          </a:solidFill>
          <a:prstDash val="solid"/>
          <a:round/>
        </a:ln>
        <a:effectLst/>
      </c:spPr>
    </c:plotArea>
    <c:legend>
      <c:legendPos val="b"/>
      <c:layout>
        <c:manualLayout>
          <c:xMode val="edge"/>
          <c:yMode val="edge"/>
          <c:x val="0.0593938"/>
          <c:y val="0.894703"/>
          <c:w val="0.624704"/>
          <c:h val="0.10529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800" u="none">
              <a:solidFill>
                <a:srgbClr val="D9D9D9"/>
              </a:solidFill>
              <a:latin typeface="Helvetica"/>
            </a:defRPr>
          </a:pPr>
        </a:p>
      </c:txPr>
    </c:legend>
    <c:plotVisOnly val="1"/>
    <c:dispBlanksAs val="gap"/>
  </c:chart>
  <c:spPr>
    <a:gradFill flip="none" rotWithShape="1">
      <a:gsLst>
        <a:gs pos="0">
          <a:srgbClr val="595959"/>
        </a:gs>
        <a:gs pos="100000">
          <a:srgbClr val="262626"/>
        </a:gs>
      </a:gsLst>
      <a:path path="circle">
        <a:fillToRect l="37721" t="-19636" r="62278" b="119636"/>
      </a:path>
    </a:gradFill>
    <a:ln>
      <a:noFill/>
    </a:ln>
    <a:effectLst/>
  </c:sp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8</xdr:col>
      <xdr:colOff>602815</xdr:colOff>
      <xdr:row>4</xdr:row>
      <xdr:rowOff>113196</xdr:rowOff>
    </xdr:from>
    <xdr:to>
      <xdr:col>14</xdr:col>
      <xdr:colOff>688242</xdr:colOff>
      <xdr:row>18</xdr:row>
      <xdr:rowOff>139699</xdr:rowOff>
    </xdr:to>
    <xdr:graphicFrame>
      <xdr:nvGraphicFramePr>
        <xdr:cNvPr id="2" name="Chart 2"/>
        <xdr:cNvGraphicFramePr/>
      </xdr:nvGraphicFramePr>
      <xdr:xfrm>
        <a:off x="11613715" y="760896"/>
        <a:ext cx="5622628" cy="4600857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846756</xdr:colOff>
      <xdr:row>4</xdr:row>
      <xdr:rowOff>113196</xdr:rowOff>
    </xdr:from>
    <xdr:to>
      <xdr:col>8</xdr:col>
      <xdr:colOff>656399</xdr:colOff>
      <xdr:row>17</xdr:row>
      <xdr:rowOff>219074</xdr:rowOff>
    </xdr:to>
    <xdr:graphicFrame>
      <xdr:nvGraphicFramePr>
        <xdr:cNvPr id="3" name="Chart 3"/>
        <xdr:cNvGraphicFramePr/>
      </xdr:nvGraphicFramePr>
      <xdr:xfrm>
        <a:off x="7069756" y="760896"/>
        <a:ext cx="4597544" cy="410574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O46"/>
  <sheetViews>
    <sheetView workbookViewId="0" showGridLines="0" defaultGridColor="1"/>
  </sheetViews>
  <sheetFormatPr defaultColWidth="8.83333" defaultRowHeight="10.5" customHeight="1" outlineLevelRow="0" outlineLevelCol="0"/>
  <cols>
    <col min="1" max="1" width="1.5" style="1" customWidth="1"/>
    <col min="2" max="2" width="66.6719" style="1" customWidth="1"/>
    <col min="3" max="3" width="13.5" style="1" customWidth="1"/>
    <col min="4" max="4" width="12.5" style="1" customWidth="1"/>
    <col min="5" max="5" width="12.5" style="1" customWidth="1"/>
    <col min="6" max="6" width="13.8516" style="1" customWidth="1"/>
    <col min="7" max="7" width="12.5" style="1" customWidth="1"/>
    <col min="8" max="8" width="11.5" style="1" customWidth="1"/>
    <col min="9" max="9" width="10.3516" style="1" customWidth="1"/>
    <col min="10" max="10" width="12" style="1" customWidth="1"/>
    <col min="11" max="11" width="13.5" style="1" customWidth="1"/>
    <col min="12" max="12" width="12.3516" style="1" customWidth="1"/>
    <col min="13" max="13" width="12" style="1" customWidth="1"/>
    <col min="14" max="14" width="12.5" style="1" customWidth="1"/>
    <col min="15" max="15" width="12.1719" style="1" customWidth="1"/>
    <col min="16" max="256" width="8.85156" style="1" customWidth="1"/>
  </cols>
  <sheetData>
    <row r="1" ht="10.5" customHeight="1">
      <c r="A1" s="2"/>
      <c r="B1" t="s" s="3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ht="10.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</row>
    <row r="3" ht="15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</row>
    <row r="4" ht="15" customHeight="1">
      <c r="A4" s="6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</row>
    <row r="5" ht="12.75" customHeight="1">
      <c r="A5" s="13"/>
      <c r="B5" s="14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ht="27.75" customHeight="1">
      <c r="A6" s="17"/>
      <c r="B6" s="18"/>
      <c r="C6" s="19"/>
      <c r="D6" s="20"/>
      <c r="E6" s="21"/>
      <c r="F6" s="22"/>
      <c r="G6" s="22"/>
      <c r="H6" s="22"/>
      <c r="I6" s="22"/>
      <c r="J6" s="21"/>
      <c r="K6" s="22"/>
      <c r="L6" s="22"/>
      <c r="M6" s="22"/>
      <c r="N6" s="22"/>
      <c r="O6" s="23"/>
    </row>
    <row r="7" ht="24.95" customHeight="1">
      <c r="A7" s="24"/>
      <c r="B7" t="s" s="25">
        <v>2</v>
      </c>
      <c r="C7" t="s" s="26">
        <v>3</v>
      </c>
      <c r="D7" s="27"/>
      <c r="E7" s="28"/>
      <c r="F7" s="29"/>
      <c r="G7" s="29"/>
      <c r="H7" s="29"/>
      <c r="I7" s="29"/>
      <c r="J7" s="30"/>
      <c r="K7" s="29"/>
      <c r="L7" s="29"/>
      <c r="M7" s="29"/>
      <c r="N7" s="29"/>
      <c r="O7" s="31"/>
    </row>
    <row r="8" ht="24.95" customHeight="1">
      <c r="A8" s="24"/>
      <c r="B8" t="s" s="32">
        <v>4</v>
      </c>
      <c r="C8" t="s" s="33">
        <v>5</v>
      </c>
      <c r="D8" s="34"/>
      <c r="E8" s="30"/>
      <c r="F8" s="29"/>
      <c r="G8" s="29"/>
      <c r="H8" s="29"/>
      <c r="I8" s="29"/>
      <c r="J8" s="30"/>
      <c r="K8" s="29"/>
      <c r="L8" s="29"/>
      <c r="M8" s="29"/>
      <c r="N8" s="29"/>
      <c r="O8" s="31"/>
    </row>
    <row r="9" ht="24.95" customHeight="1">
      <c r="A9" s="24"/>
      <c r="B9" t="s" s="35">
        <v>6</v>
      </c>
      <c r="C9" t="s" s="36">
        <v>7</v>
      </c>
      <c r="D9" s="37"/>
      <c r="E9" s="30"/>
      <c r="F9" s="29"/>
      <c r="G9" s="29"/>
      <c r="H9" s="29"/>
      <c r="I9" s="29"/>
      <c r="J9" s="30"/>
      <c r="K9" s="29"/>
      <c r="L9" s="29"/>
      <c r="M9" s="29"/>
      <c r="N9" s="29"/>
      <c r="O9" s="31"/>
    </row>
    <row r="10" ht="24.95" customHeight="1">
      <c r="A10" s="24"/>
      <c r="B10" t="s" s="35">
        <v>8</v>
      </c>
      <c r="C10" t="s" s="36">
        <v>9</v>
      </c>
      <c r="D10" s="37"/>
      <c r="E10" s="30"/>
      <c r="F10" s="29"/>
      <c r="G10" s="29"/>
      <c r="H10" s="29"/>
      <c r="I10" s="29"/>
      <c r="J10" s="30"/>
      <c r="K10" s="29"/>
      <c r="L10" s="29"/>
      <c r="M10" s="29"/>
      <c r="N10" s="29"/>
      <c r="O10" s="31"/>
    </row>
    <row r="11" ht="24.95" customHeight="1">
      <c r="A11" s="24"/>
      <c r="B11" t="s" s="35">
        <v>10</v>
      </c>
      <c r="C11" t="s" s="36">
        <v>7</v>
      </c>
      <c r="D11" s="37"/>
      <c r="E11" s="30"/>
      <c r="F11" s="29"/>
      <c r="G11" s="29"/>
      <c r="H11" s="29"/>
      <c r="I11" s="29"/>
      <c r="J11" s="30"/>
      <c r="K11" s="29"/>
      <c r="L11" s="29"/>
      <c r="M11" s="29"/>
      <c r="N11" s="29"/>
      <c r="O11" s="31"/>
    </row>
    <row r="12" ht="24.95" customHeight="1">
      <c r="A12" s="24"/>
      <c r="B12" t="s" s="35">
        <v>11</v>
      </c>
      <c r="C12" t="s" s="36">
        <v>12</v>
      </c>
      <c r="D12" s="37"/>
      <c r="E12" s="30"/>
      <c r="F12" s="29"/>
      <c r="G12" s="29"/>
      <c r="H12" s="29"/>
      <c r="I12" s="29"/>
      <c r="J12" s="30"/>
      <c r="K12" s="29"/>
      <c r="L12" s="29"/>
      <c r="M12" s="29"/>
      <c r="N12" s="29"/>
      <c r="O12" s="31"/>
    </row>
    <row r="13" ht="24.95" customHeight="1">
      <c r="A13" s="24"/>
      <c r="B13" t="s" s="35">
        <v>13</v>
      </c>
      <c r="C13" t="s" s="36">
        <v>14</v>
      </c>
      <c r="D13" s="37"/>
      <c r="E13" s="30"/>
      <c r="F13" s="29"/>
      <c r="G13" s="29"/>
      <c r="H13" s="29"/>
      <c r="I13" s="29"/>
      <c r="J13" s="30"/>
      <c r="K13" s="29"/>
      <c r="L13" s="29"/>
      <c r="M13" s="29"/>
      <c r="N13" s="29"/>
      <c r="O13" s="31"/>
    </row>
    <row r="14" ht="24.95" customHeight="1">
      <c r="A14" s="24"/>
      <c r="B14" t="s" s="35">
        <v>15</v>
      </c>
      <c r="C14" t="s" s="36">
        <v>5</v>
      </c>
      <c r="D14" s="37"/>
      <c r="E14" s="30"/>
      <c r="F14" s="29"/>
      <c r="G14" s="29"/>
      <c r="H14" s="29"/>
      <c r="I14" s="29"/>
      <c r="J14" s="30"/>
      <c r="K14" s="29"/>
      <c r="L14" s="29"/>
      <c r="M14" s="29"/>
      <c r="N14" s="29"/>
      <c r="O14" s="31"/>
    </row>
    <row r="15" ht="24.95" customHeight="1">
      <c r="A15" s="24"/>
      <c r="B15" t="s" s="35">
        <v>16</v>
      </c>
      <c r="C15" t="s" s="36">
        <v>17</v>
      </c>
      <c r="D15" s="37"/>
      <c r="E15" s="30"/>
      <c r="F15" s="29"/>
      <c r="G15" s="29"/>
      <c r="H15" s="29"/>
      <c r="I15" s="29"/>
      <c r="J15" s="30"/>
      <c r="K15" s="29"/>
      <c r="L15" s="29"/>
      <c r="M15" s="29"/>
      <c r="N15" s="29"/>
      <c r="O15" s="31"/>
    </row>
    <row r="16" ht="24.95" customHeight="1">
      <c r="A16" s="24"/>
      <c r="B16" t="s" s="38">
        <v>18</v>
      </c>
      <c r="C16" t="s" s="39">
        <v>19</v>
      </c>
      <c r="D16" s="37"/>
      <c r="E16" s="30"/>
      <c r="F16" s="29"/>
      <c r="G16" s="29"/>
      <c r="H16" s="29"/>
      <c r="I16" s="29"/>
      <c r="J16" s="40"/>
      <c r="K16" s="29"/>
      <c r="L16" s="29"/>
      <c r="M16" s="29"/>
      <c r="N16" s="29"/>
      <c r="O16" s="31"/>
    </row>
    <row r="17" ht="24.95" customHeight="1">
      <c r="A17" s="24"/>
      <c r="B17" t="s" s="41">
        <v>20</v>
      </c>
      <c r="C17" s="42">
        <f>SUM(C8:C16)+C8+C9+C10+C11+C12+C13+C14+C15+C16</f>
        <v>650000</v>
      </c>
      <c r="D17" s="37"/>
      <c r="E17" s="30"/>
      <c r="F17" s="29"/>
      <c r="G17" s="29"/>
      <c r="H17" s="29"/>
      <c r="I17" s="29"/>
      <c r="J17" s="30"/>
      <c r="K17" s="29"/>
      <c r="L17" s="29"/>
      <c r="M17" s="29"/>
      <c r="N17" s="29"/>
      <c r="O17" s="31"/>
    </row>
    <row r="18" ht="45.2" customHeight="1">
      <c r="A18" s="43"/>
      <c r="B18" s="44"/>
      <c r="C18" s="44"/>
      <c r="D18" s="45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1"/>
    </row>
    <row r="19" ht="16" customHeight="1">
      <c r="A19" s="43"/>
      <c r="B19" s="46"/>
      <c r="C19" s="47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</row>
    <row r="20" ht="27" customHeight="1">
      <c r="A20" s="51"/>
      <c r="B20" t="s" s="52">
        <v>21</v>
      </c>
      <c r="C20" t="s" s="53">
        <v>22</v>
      </c>
      <c r="D20" t="s" s="54">
        <v>23</v>
      </c>
      <c r="E20" t="s" s="54">
        <v>24</v>
      </c>
      <c r="F20" t="s" s="54">
        <v>25</v>
      </c>
      <c r="G20" t="s" s="54">
        <v>26</v>
      </c>
      <c r="H20" t="s" s="54">
        <v>27</v>
      </c>
      <c r="I20" t="s" s="54">
        <v>28</v>
      </c>
      <c r="J20" t="s" s="54">
        <v>29</v>
      </c>
      <c r="K20" t="s" s="54">
        <v>30</v>
      </c>
      <c r="L20" t="s" s="54">
        <v>31</v>
      </c>
      <c r="M20" t="s" s="54">
        <v>32</v>
      </c>
      <c r="N20" t="s" s="55">
        <v>33</v>
      </c>
      <c r="O20" t="s" s="56">
        <v>34</v>
      </c>
    </row>
    <row r="21" ht="17.1" customHeight="1">
      <c r="A21" s="57"/>
      <c r="B21" t="s" s="58">
        <v>35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</row>
    <row r="22" ht="20.1" customHeight="1">
      <c r="A22" s="57"/>
      <c r="B22" t="s" s="59">
        <v>36</v>
      </c>
      <c r="C22" s="60">
        <v>4008</v>
      </c>
      <c r="D22" s="61">
        <v>3000</v>
      </c>
      <c r="E22" s="61">
        <f>(D22+D22*0.01)</f>
        <v>3030</v>
      </c>
      <c r="F22" s="61">
        <f>(E22+E22*0.1)</f>
        <v>3333</v>
      </c>
      <c r="G22" s="61">
        <f>(F22+F22*0.1)</f>
        <v>3666.3</v>
      </c>
      <c r="H22" s="61">
        <f>(G22+G22*0.1)</f>
        <v>4032.93</v>
      </c>
      <c r="I22" s="61">
        <f>(H22+H22*0.05)</f>
        <v>4234.5765</v>
      </c>
      <c r="J22" s="61">
        <f>(I22+I22*0.05)</f>
        <v>4446.305325</v>
      </c>
      <c r="K22" s="61">
        <f>(J22+J22*0.05)</f>
        <v>4668.62059125</v>
      </c>
      <c r="L22" s="61">
        <f>(K22+K22*0.05)</f>
        <v>4902.0516208125</v>
      </c>
      <c r="M22" s="61">
        <f>(L22+L22*0.05)</f>
        <v>5147.154201853125</v>
      </c>
      <c r="N22" s="61">
        <f>(M22+M22*0.05)</f>
        <v>5404.511911945781</v>
      </c>
      <c r="O22" s="61">
        <f>(N22+N22*0.05)</f>
        <v>5674.737507543070</v>
      </c>
    </row>
    <row r="23" ht="20.1" customHeight="1">
      <c r="A23" s="57"/>
      <c r="B23" t="s" s="59">
        <v>37</v>
      </c>
      <c r="C23" s="60">
        <v>4395</v>
      </c>
      <c r="D23" s="62">
        <v>4500</v>
      </c>
      <c r="E23" s="62">
        <f>D23+(D23*0.09)</f>
        <v>4905</v>
      </c>
      <c r="F23" s="62">
        <f>E23+(E23*0.09)</f>
        <v>5346.45</v>
      </c>
      <c r="G23" s="62">
        <f>F23+(F23*0.09)</f>
        <v>5827.630499999999</v>
      </c>
      <c r="H23" s="62">
        <f>G23+(G23*0.09)</f>
        <v>6352.117244999999</v>
      </c>
      <c r="I23" s="62">
        <f>H23+(H23*0.04)</f>
        <v>6606.201934799999</v>
      </c>
      <c r="J23" s="62">
        <f>I23+(I23*0.04)</f>
        <v>6870.450012191999</v>
      </c>
      <c r="K23" s="62">
        <f>J23+(J23*0.04)</f>
        <v>7145.268012679679</v>
      </c>
      <c r="L23" s="62">
        <f>K23+(K23*0.04)</f>
        <v>7431.078733186867</v>
      </c>
      <c r="M23" s="62">
        <f>L23+(L23*0.04)</f>
        <v>7728.321882514341</v>
      </c>
      <c r="N23" s="62">
        <f>M23+(M23*0.04)</f>
        <v>8037.454757814915</v>
      </c>
      <c r="O23" s="62">
        <f>N23+(N23*0.04)</f>
        <v>8358.952948127511</v>
      </c>
    </row>
    <row r="24" ht="20.1" customHeight="1">
      <c r="A24" s="57"/>
      <c r="B24" t="s" s="63">
        <v>38</v>
      </c>
      <c r="C24" s="60">
        <v>8.5</v>
      </c>
      <c r="D24" s="64">
        <v>0.15</v>
      </c>
      <c r="E24" s="64">
        <v>0.15</v>
      </c>
      <c r="F24" s="64">
        <v>0.15</v>
      </c>
      <c r="G24" s="64">
        <v>0.14</v>
      </c>
      <c r="H24" s="64">
        <v>0.13</v>
      </c>
      <c r="I24" s="64">
        <v>0.13</v>
      </c>
      <c r="J24" s="64">
        <v>0.13</v>
      </c>
      <c r="K24" s="64">
        <v>0.13</v>
      </c>
      <c r="L24" s="64">
        <v>0.12</v>
      </c>
      <c r="M24" s="65">
        <v>0.1</v>
      </c>
      <c r="N24" s="65">
        <v>0.1</v>
      </c>
      <c r="O24" s="65">
        <v>0.1</v>
      </c>
    </row>
    <row r="25" ht="20.1" customHeight="1">
      <c r="A25" s="57"/>
      <c r="B25" t="s" s="63">
        <v>39</v>
      </c>
      <c r="C25" s="60">
        <v>382</v>
      </c>
      <c r="D25" s="66">
        <f>D23*D24</f>
        <v>675</v>
      </c>
      <c r="E25" s="66">
        <f>E23*E24</f>
        <v>735.75</v>
      </c>
      <c r="F25" s="66">
        <f>F23*F24</f>
        <v>801.9675</v>
      </c>
      <c r="G25" s="66">
        <f>G23*G24</f>
        <v>815.8682699999999</v>
      </c>
      <c r="H25" s="66">
        <f>H23*H24</f>
        <v>825.7752418499999</v>
      </c>
      <c r="I25" s="66">
        <f>I23*I24</f>
        <v>858.806251524</v>
      </c>
      <c r="J25" s="66">
        <f>J23*J24</f>
        <v>893.1585015849599</v>
      </c>
      <c r="K25" s="66">
        <f>K23*K24</f>
        <v>928.8848416483584</v>
      </c>
      <c r="L25" s="66">
        <f>L23*L24</f>
        <v>891.7294479824239</v>
      </c>
      <c r="M25" s="66">
        <f>M23*M24</f>
        <v>772.8321882514342</v>
      </c>
      <c r="N25" s="66">
        <f>N23*N24</f>
        <v>803.7454757814916</v>
      </c>
      <c r="O25" s="66">
        <f>O23*O24</f>
        <v>835.8952948127512</v>
      </c>
    </row>
    <row r="26" ht="20.1" customHeight="1">
      <c r="A26" s="57"/>
      <c r="B26" t="s" s="67">
        <v>40</v>
      </c>
      <c r="C26" s="60">
        <v>160</v>
      </c>
      <c r="D26" s="66">
        <v>200</v>
      </c>
      <c r="E26" s="66">
        <v>130</v>
      </c>
      <c r="F26" s="66">
        <v>130</v>
      </c>
      <c r="G26" s="66">
        <v>130</v>
      </c>
      <c r="H26" s="66">
        <v>130</v>
      </c>
      <c r="I26" s="66">
        <v>130</v>
      </c>
      <c r="J26" s="66">
        <v>130</v>
      </c>
      <c r="K26" s="66">
        <v>130</v>
      </c>
      <c r="L26" s="66">
        <v>130</v>
      </c>
      <c r="M26" s="66">
        <v>130</v>
      </c>
      <c r="N26" s="66">
        <v>130</v>
      </c>
      <c r="O26" s="66">
        <v>130</v>
      </c>
    </row>
    <row r="27" ht="20.1" customHeight="1">
      <c r="A27" s="57"/>
      <c r="B27" t="s" s="63">
        <v>41</v>
      </c>
      <c r="C27" s="60">
        <v>33</v>
      </c>
      <c r="D27" s="65">
        <v>0.3</v>
      </c>
      <c r="E27" s="65">
        <v>0.3</v>
      </c>
      <c r="F27" s="65">
        <v>0.3</v>
      </c>
      <c r="G27" s="65">
        <v>0.3</v>
      </c>
      <c r="H27" s="64">
        <v>0.32</v>
      </c>
      <c r="I27" s="64">
        <v>0.34</v>
      </c>
      <c r="J27" s="64">
        <v>0.35</v>
      </c>
      <c r="K27" s="64">
        <v>0.36</v>
      </c>
      <c r="L27" s="64">
        <v>0.37</v>
      </c>
      <c r="M27" s="64">
        <v>0.38</v>
      </c>
      <c r="N27" s="65">
        <v>0.4</v>
      </c>
      <c r="O27" s="65">
        <v>0.4</v>
      </c>
    </row>
    <row r="28" ht="20.1" customHeight="1">
      <c r="A28" s="57"/>
      <c r="B28" t="s" s="68">
        <v>36</v>
      </c>
      <c r="C28" s="69">
        <v>4008</v>
      </c>
      <c r="D28" s="69">
        <v>2800</v>
      </c>
      <c r="E28" s="69">
        <f>(D28+D28*0.01)</f>
        <v>2828</v>
      </c>
      <c r="F28" s="69">
        <f>(E28+E28*0.1)</f>
        <v>3110.8</v>
      </c>
      <c r="G28" s="69">
        <f>(F28+F28*0.1)</f>
        <v>3421.88</v>
      </c>
      <c r="H28" s="69">
        <f>(G28+G28*0.1)</f>
        <v>3764.068</v>
      </c>
      <c r="I28" s="69">
        <f>(H28+H28*0.05)</f>
        <v>3952.2714</v>
      </c>
      <c r="J28" s="69">
        <f>(I28+I28*0.05)</f>
        <v>4149.88497</v>
      </c>
      <c r="K28" s="69">
        <f>(J28+J28*0.05)</f>
        <v>4357.3792185</v>
      </c>
      <c r="L28" s="69">
        <f>(K28+K28*0.05)</f>
        <v>4575.248179425</v>
      </c>
      <c r="M28" s="69">
        <f>(L28+L28*0.05)</f>
        <v>4804.010588396250</v>
      </c>
      <c r="N28" s="69">
        <f>(M28+M28*0.05)</f>
        <v>5044.211117816062</v>
      </c>
      <c r="O28" s="69">
        <f>(N28+N28*0.05)</f>
        <v>5296.421673706865</v>
      </c>
    </row>
    <row r="29" ht="20.1" customHeight="1">
      <c r="A29" s="57"/>
      <c r="B29" t="s" s="70">
        <v>42</v>
      </c>
      <c r="C29" s="69">
        <v>114</v>
      </c>
      <c r="D29" s="69">
        <f>D25*D27</f>
        <v>202.5</v>
      </c>
      <c r="E29" s="69">
        <f>E25*E27</f>
        <v>220.725</v>
      </c>
      <c r="F29" s="69">
        <f>F25*F27</f>
        <v>240.59025</v>
      </c>
      <c r="G29" s="69">
        <f>G25*G27</f>
        <v>244.760481</v>
      </c>
      <c r="H29" s="69">
        <f>H25*H27</f>
        <v>264.248077392</v>
      </c>
      <c r="I29" s="69">
        <f>I25*I27</f>
        <v>291.994125518160</v>
      </c>
      <c r="J29" s="69">
        <f>J25*J27</f>
        <v>312.605475554736</v>
      </c>
      <c r="K29" s="69">
        <f>K25*K27</f>
        <v>334.398542993409</v>
      </c>
      <c r="L29" s="69">
        <f>L25*L27</f>
        <v>329.9398957534968</v>
      </c>
      <c r="M29" s="69">
        <f>M25*M27</f>
        <v>293.676231535545</v>
      </c>
      <c r="N29" s="69">
        <f>N25*N27</f>
        <v>321.4981903125966</v>
      </c>
      <c r="O29" s="69">
        <f>O25*O27</f>
        <v>334.3581179251005</v>
      </c>
    </row>
    <row r="30" ht="20.25" customHeight="1">
      <c r="A30" s="57"/>
      <c r="B30" t="s" s="71">
        <v>43</v>
      </c>
      <c r="C30" t="s" s="72">
        <v>44</v>
      </c>
      <c r="D30" s="73">
        <f>D22*D29</f>
        <v>607500</v>
      </c>
      <c r="E30" s="73">
        <f>E22*E29</f>
        <v>668796.75</v>
      </c>
      <c r="F30" s="73">
        <f>F22*F29</f>
        <v>801887.3032499999</v>
      </c>
      <c r="G30" s="73">
        <f>G22*G29</f>
        <v>897365.3514902999</v>
      </c>
      <c r="H30" s="73">
        <f>H22*H29</f>
        <v>1065693.998756519</v>
      </c>
      <c r="I30" s="73">
        <f>I22*I29</f>
        <v>1236471.462057251</v>
      </c>
      <c r="J30" s="73">
        <f>J22*J29</f>
        <v>1389939.39058318</v>
      </c>
      <c r="K30" s="73">
        <f>K22*K29</f>
        <v>1561179.923503028</v>
      </c>
      <c r="L30" s="73">
        <f>L22*L29</f>
        <v>1617382.400749136</v>
      </c>
      <c r="M30" s="73">
        <f>M22*M29</f>
        <v>1511596.849132572</v>
      </c>
      <c r="N30" s="73">
        <f>N22*N29</f>
        <v>1737540.79921344</v>
      </c>
      <c r="O30" s="73">
        <f>O22*O29</f>
        <v>1897394.552741077</v>
      </c>
    </row>
    <row r="31" ht="20.1" customHeight="1">
      <c r="A31" s="57"/>
      <c r="B31" t="s" s="59">
        <v>45</v>
      </c>
      <c r="C31" s="60">
        <v>47000</v>
      </c>
      <c r="D31" s="65">
        <v>0.3</v>
      </c>
      <c r="E31" s="65">
        <v>0.3</v>
      </c>
      <c r="F31" s="65">
        <v>0.3</v>
      </c>
      <c r="G31" s="65">
        <v>0.3</v>
      </c>
      <c r="H31" s="65">
        <v>0.3</v>
      </c>
      <c r="I31" s="65">
        <v>0.3</v>
      </c>
      <c r="J31" s="65">
        <v>0.3</v>
      </c>
      <c r="K31" s="65">
        <v>0.3</v>
      </c>
      <c r="L31" s="65">
        <v>0.3</v>
      </c>
      <c r="M31" s="65">
        <v>0.3</v>
      </c>
      <c r="N31" s="65">
        <v>0.3</v>
      </c>
      <c r="O31" s="65">
        <v>0.3</v>
      </c>
    </row>
    <row r="32" ht="20.1" customHeight="1">
      <c r="A32" s="57"/>
      <c r="B32" t="s" s="59">
        <v>46</v>
      </c>
      <c r="C32" s="60">
        <v>296000</v>
      </c>
      <c r="D32" s="73">
        <f>D30*70%</f>
        <v>425250</v>
      </c>
      <c r="E32" s="73">
        <f>E30*70%</f>
        <v>468157.725</v>
      </c>
      <c r="F32" s="73">
        <f>F30*70%</f>
        <v>561321.1122749998</v>
      </c>
      <c r="G32" s="73">
        <f>G30*70%</f>
        <v>628155.7460432099</v>
      </c>
      <c r="H32" s="73">
        <f>H30*70%</f>
        <v>745985.7991295629</v>
      </c>
      <c r="I32" s="73">
        <f>I30*70%</f>
        <v>865530.0234400755</v>
      </c>
      <c r="J32" s="73">
        <f>J30*70%</f>
        <v>972957.5734082259</v>
      </c>
      <c r="K32" s="73">
        <f>K30*70%</f>
        <v>1092825.946452119</v>
      </c>
      <c r="L32" s="73">
        <f>L30*70%</f>
        <v>1132167.680524396</v>
      </c>
      <c r="M32" s="73">
        <f>M30*70%</f>
        <v>1058117.7943928</v>
      </c>
      <c r="N32" s="73">
        <f>N30*70%</f>
        <v>1216278.559449408</v>
      </c>
      <c r="O32" s="73">
        <f>O30*70%</f>
        <v>1328176.186918753</v>
      </c>
    </row>
    <row r="33" ht="20.1" customHeight="1">
      <c r="A33" s="57"/>
      <c r="B33" t="s" s="71">
        <v>47</v>
      </c>
      <c r="C33" s="60">
        <v>650000</v>
      </c>
      <c r="D33" s="73">
        <f>D30-D32</f>
        <v>182250</v>
      </c>
      <c r="E33" s="73">
        <f>E30-E32</f>
        <v>200639.025</v>
      </c>
      <c r="F33" s="73">
        <f>F30-F32</f>
        <v>240566.190975</v>
      </c>
      <c r="G33" s="73">
        <f>G30-G32</f>
        <v>269209.60544709</v>
      </c>
      <c r="H33" s="73">
        <f>H30-H32</f>
        <v>319708.1996269557</v>
      </c>
      <c r="I33" s="73">
        <f>I30-I32</f>
        <v>370941.4386171753</v>
      </c>
      <c r="J33" s="73">
        <f>J30-J32</f>
        <v>416981.817174954</v>
      </c>
      <c r="K33" s="73">
        <f>K30-K32</f>
        <v>468353.9770509084</v>
      </c>
      <c r="L33" s="73">
        <f>L30-L32</f>
        <v>485214.7202247409</v>
      </c>
      <c r="M33" s="73">
        <f>M30-M32</f>
        <v>453479.0547397716</v>
      </c>
      <c r="N33" s="73">
        <f>N30-N32</f>
        <v>521262.2397640322</v>
      </c>
      <c r="O33" s="73">
        <f>O30-O32</f>
        <v>569218.3658223231</v>
      </c>
    </row>
    <row r="34" ht="18" customHeight="1">
      <c r="A34" s="57"/>
      <c r="B34" t="s" s="74">
        <v>48</v>
      </c>
      <c r="C34" s="72"/>
      <c r="D34" s="73">
        <f>SUM(D35:D39)</f>
        <v>30000</v>
      </c>
      <c r="E34" s="73">
        <f>SUM(E35:E39)</f>
        <v>165647.5</v>
      </c>
      <c r="F34" s="73">
        <f>SUM(F35:F39)</f>
        <v>174255.775</v>
      </c>
      <c r="G34" s="73">
        <f>SUM(G35:G39)</f>
        <v>189523.3553723545</v>
      </c>
      <c r="H34" s="73">
        <f>SUM(H35:H39)</f>
        <v>193336.1914218478</v>
      </c>
      <c r="I34" s="73">
        <f>SUM(I35:I39)</f>
        <v>200191.8846289788</v>
      </c>
      <c r="J34" s="73">
        <f>SUM(J35:J39)</f>
        <v>206959.6960647925</v>
      </c>
      <c r="K34" s="73">
        <f>SUM(K35:K39)</f>
        <v>214172.728266832</v>
      </c>
      <c r="L34" s="73">
        <f>SUM(L35:L39)</f>
        <v>210185.5642489522</v>
      </c>
      <c r="M34" s="73">
        <f>SUM(M35:M39)</f>
        <v>193142.137209675</v>
      </c>
      <c r="N34" s="73">
        <f>SUM(N35:N39)</f>
        <v>230550.0238397955</v>
      </c>
      <c r="O34" s="73">
        <f>SUM(O35:O39)</f>
        <v>207127.3066167738</v>
      </c>
    </row>
    <row r="35" ht="20.1" customHeight="1">
      <c r="A35" s="57"/>
      <c r="B35" t="s" s="59">
        <v>49</v>
      </c>
      <c r="C35" s="60">
        <v>42000</v>
      </c>
      <c r="D35" s="73">
        <v>0</v>
      </c>
      <c r="E35" s="73">
        <f>E25*E26</f>
        <v>95647.5</v>
      </c>
      <c r="F35" s="73">
        <f>F25*F26</f>
        <v>104255.775</v>
      </c>
      <c r="G35" s="73">
        <f>G25*G26</f>
        <v>106062.8751</v>
      </c>
      <c r="H35" s="73">
        <f>H25*H26</f>
        <v>107350.7814405</v>
      </c>
      <c r="I35" s="73">
        <f>I25*I26</f>
        <v>111644.81269812</v>
      </c>
      <c r="J35" s="73">
        <f>J25*J26</f>
        <v>116110.6052060448</v>
      </c>
      <c r="K35" s="73">
        <f>K25*K26</f>
        <v>120755.0294142866</v>
      </c>
      <c r="L35" s="73">
        <f>L25*L26</f>
        <v>115924.8282377151</v>
      </c>
      <c r="M35" s="73">
        <f>M25*M26</f>
        <v>100468.1844726865</v>
      </c>
      <c r="N35" s="73">
        <f>N25*N26</f>
        <v>104486.9118515939</v>
      </c>
      <c r="O35" s="73">
        <f>O25*O26</f>
        <v>108666.3883256577</v>
      </c>
    </row>
    <row r="36" ht="20.1" customHeight="1">
      <c r="A36" s="57"/>
      <c r="B36" t="s" s="59">
        <v>50</v>
      </c>
      <c r="C36" s="60">
        <v>46000</v>
      </c>
      <c r="D36" s="73">
        <v>30000</v>
      </c>
      <c r="E36" s="73">
        <f>D36</f>
        <v>30000</v>
      </c>
      <c r="F36" s="73">
        <f>E36</f>
        <v>30000</v>
      </c>
      <c r="G36" s="73">
        <f>F36+(G33*0.05)</f>
        <v>43460.4802723545</v>
      </c>
      <c r="H36" s="73">
        <f>F36+(H33*0.05)</f>
        <v>45985.409981347781</v>
      </c>
      <c r="I36" s="73">
        <f>F36+(I33*0.05)</f>
        <v>48547.071930858772</v>
      </c>
      <c r="J36" s="73">
        <f>F36+(J33*0.05)</f>
        <v>50849.0908587477</v>
      </c>
      <c r="K36" s="73">
        <f>F36+(K33*0.05)</f>
        <v>53417.698852545422</v>
      </c>
      <c r="L36" s="73">
        <f>F36+(L33*0.05)</f>
        <v>54260.736011237052</v>
      </c>
      <c r="M36" s="73">
        <f>F36+(M33*0.05)</f>
        <v>52673.952736988584</v>
      </c>
      <c r="N36" s="73">
        <f>F36+(N33*0.05)+F36</f>
        <v>86063.111988201606</v>
      </c>
      <c r="O36" s="73">
        <f>F36+(O33*0.05)</f>
        <v>58460.918291116162</v>
      </c>
    </row>
    <row r="37" ht="20.1" customHeight="1">
      <c r="A37" s="57"/>
      <c r="B37" t="s" s="59">
        <v>51</v>
      </c>
      <c r="C37" s="60">
        <v>25000</v>
      </c>
      <c r="D37" s="73">
        <v>0</v>
      </c>
      <c r="E37" s="73">
        <v>30000</v>
      </c>
      <c r="F37" s="73">
        <f>E37</f>
        <v>30000</v>
      </c>
      <c r="G37" s="73">
        <f>F37</f>
        <v>30000</v>
      </c>
      <c r="H37" s="73">
        <f>G37</f>
        <v>30000</v>
      </c>
      <c r="I37" s="73">
        <f>H37</f>
        <v>30000</v>
      </c>
      <c r="J37" s="73">
        <f>I37</f>
        <v>30000</v>
      </c>
      <c r="K37" s="73">
        <f>J37</f>
        <v>30000</v>
      </c>
      <c r="L37" s="73">
        <f>K37</f>
        <v>30000</v>
      </c>
      <c r="M37" s="73">
        <f>L37</f>
        <v>30000</v>
      </c>
      <c r="N37" s="73">
        <f>M37</f>
        <v>30000</v>
      </c>
      <c r="O37" s="73">
        <f>N37</f>
        <v>30000</v>
      </c>
    </row>
    <row r="38" ht="20.1" customHeight="1">
      <c r="A38" s="57"/>
      <c r="B38" t="s" s="59">
        <v>52</v>
      </c>
      <c r="C38" s="60">
        <v>5000</v>
      </c>
      <c r="D38" s="73">
        <v>0</v>
      </c>
      <c r="E38" s="73">
        <v>5000</v>
      </c>
      <c r="F38" s="73">
        <f>E38</f>
        <v>5000</v>
      </c>
      <c r="G38" s="73">
        <f>F38</f>
        <v>5000</v>
      </c>
      <c r="H38" s="73">
        <f>G38</f>
        <v>5000</v>
      </c>
      <c r="I38" s="73">
        <f>H38</f>
        <v>5000</v>
      </c>
      <c r="J38" s="73">
        <f>I38</f>
        <v>5000</v>
      </c>
      <c r="K38" s="73">
        <f>J38</f>
        <v>5000</v>
      </c>
      <c r="L38" s="73">
        <f>K38</f>
        <v>5000</v>
      </c>
      <c r="M38" s="73">
        <f>L38</f>
        <v>5000</v>
      </c>
      <c r="N38" s="73">
        <f>M38</f>
        <v>5000</v>
      </c>
      <c r="O38" s="73">
        <f>N38</f>
        <v>5000</v>
      </c>
    </row>
    <row r="39" ht="20.1" customHeight="1">
      <c r="A39" s="57"/>
      <c r="B39" t="s" s="59">
        <v>53</v>
      </c>
      <c r="C39" s="60">
        <v>5000</v>
      </c>
      <c r="D39" s="73">
        <v>0</v>
      </c>
      <c r="E39" s="73">
        <v>5000</v>
      </c>
      <c r="F39" s="73">
        <f>E39</f>
        <v>5000</v>
      </c>
      <c r="G39" s="73">
        <f>F39</f>
        <v>5000</v>
      </c>
      <c r="H39" s="73">
        <f>G39</f>
        <v>5000</v>
      </c>
      <c r="I39" s="73">
        <f>H39</f>
        <v>5000</v>
      </c>
      <c r="J39" s="73">
        <f>I39</f>
        <v>5000</v>
      </c>
      <c r="K39" s="73">
        <f>J39</f>
        <v>5000</v>
      </c>
      <c r="L39" s="73">
        <f>K39</f>
        <v>5000</v>
      </c>
      <c r="M39" s="73">
        <f>L39</f>
        <v>5000</v>
      </c>
      <c r="N39" s="73">
        <f>M39</f>
        <v>5000</v>
      </c>
      <c r="O39" s="73">
        <f>N39</f>
        <v>5000</v>
      </c>
    </row>
    <row r="40" ht="20.1" customHeight="1">
      <c r="A40" s="57"/>
      <c r="B40" t="s" s="59">
        <v>54</v>
      </c>
      <c r="C40" s="60">
        <v>10000</v>
      </c>
      <c r="D40" s="73">
        <v>0</v>
      </c>
      <c r="E40" s="73">
        <v>10000</v>
      </c>
      <c r="F40" s="73">
        <f>E40</f>
        <v>10000</v>
      </c>
      <c r="G40" s="73">
        <f>F40</f>
        <v>10000</v>
      </c>
      <c r="H40" s="73">
        <f>G40</f>
        <v>10000</v>
      </c>
      <c r="I40" s="73">
        <f>H40</f>
        <v>10000</v>
      </c>
      <c r="J40" s="73">
        <f>I40</f>
        <v>10000</v>
      </c>
      <c r="K40" s="73">
        <f>J40</f>
        <v>10000</v>
      </c>
      <c r="L40" s="73">
        <f>K40</f>
        <v>10000</v>
      </c>
      <c r="M40" s="73">
        <f>L40</f>
        <v>10000</v>
      </c>
      <c r="N40" s="73">
        <f>M40</f>
        <v>10000</v>
      </c>
      <c r="O40" s="73">
        <f>N40</f>
        <v>10000</v>
      </c>
    </row>
    <row r="41" ht="20.1" customHeight="1">
      <c r="A41" s="57"/>
      <c r="B41" t="s" s="59">
        <v>55</v>
      </c>
      <c r="C41" s="60">
        <v>18500</v>
      </c>
      <c r="D41" s="73">
        <v>0</v>
      </c>
      <c r="E41" s="73">
        <v>18500</v>
      </c>
      <c r="F41" s="73">
        <v>18500</v>
      </c>
      <c r="G41" s="73">
        <v>18500</v>
      </c>
      <c r="H41" s="73">
        <v>18500</v>
      </c>
      <c r="I41" s="73">
        <v>18500</v>
      </c>
      <c r="J41" s="73">
        <v>18500</v>
      </c>
      <c r="K41" s="73">
        <v>18500</v>
      </c>
      <c r="L41" s="73">
        <v>18500</v>
      </c>
      <c r="M41" s="73">
        <v>18500</v>
      </c>
      <c r="N41" s="73">
        <v>18500</v>
      </c>
      <c r="O41" s="73">
        <f>N41</f>
        <v>18500</v>
      </c>
    </row>
    <row r="42" ht="18" customHeight="1">
      <c r="A42" s="57"/>
      <c r="B42" t="s" s="75">
        <v>56</v>
      </c>
      <c r="C42" s="76"/>
      <c r="D42" s="77">
        <f>D33-D34</f>
        <v>152250</v>
      </c>
      <c r="E42" s="77">
        <f>E33-E34</f>
        <v>34991.525000000023</v>
      </c>
      <c r="F42" s="77">
        <f>F33-F34</f>
        <v>66310.415975000040</v>
      </c>
      <c r="G42" s="77">
        <f>G33-G34</f>
        <v>79686.250074735493</v>
      </c>
      <c r="H42" s="77">
        <f>H33-H34</f>
        <v>126372.0082051079</v>
      </c>
      <c r="I42" s="77">
        <f>I33-I34</f>
        <v>170749.5539881965</v>
      </c>
      <c r="J42" s="77">
        <f>J33-J34</f>
        <v>210022.1211101615</v>
      </c>
      <c r="K42" s="77">
        <f>K33-K34</f>
        <v>254181.2487840764</v>
      </c>
      <c r="L42" s="77">
        <f>L33-L34</f>
        <v>275029.1559757887</v>
      </c>
      <c r="M42" s="77">
        <f>M33-M34</f>
        <v>260336.9175300966</v>
      </c>
      <c r="N42" s="77">
        <f>N33-N34</f>
        <v>290712.2159242367</v>
      </c>
      <c r="O42" s="77">
        <f>O33-O34</f>
        <v>362091.0592055493</v>
      </c>
    </row>
    <row r="43" ht="17.1" customHeight="1">
      <c r="A43" s="57"/>
      <c r="B43" t="s" s="78">
        <v>57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ht="20.1" customHeight="1">
      <c r="A44" s="57"/>
      <c r="B44" t="s" s="80">
        <v>58</v>
      </c>
      <c r="C44" s="60">
        <v>512000</v>
      </c>
      <c r="D44" s="81">
        <f>D42</f>
        <v>152250</v>
      </c>
      <c r="E44" s="81">
        <f>E42</f>
        <v>34991.525000000023</v>
      </c>
      <c r="F44" s="81">
        <f>F42</f>
        <v>66310.415975000040</v>
      </c>
      <c r="G44" s="81">
        <f>G42</f>
        <v>79686.250074735493</v>
      </c>
      <c r="H44" s="81">
        <f>H42</f>
        <v>126372.0082051079</v>
      </c>
      <c r="I44" s="81">
        <f>I42</f>
        <v>170749.5539881965</v>
      </c>
      <c r="J44" s="81">
        <f>J42</f>
        <v>210022.1211101615</v>
      </c>
      <c r="K44" s="81">
        <f>K42</f>
        <v>254181.2487840764</v>
      </c>
      <c r="L44" s="81">
        <f>L42</f>
        <v>275029.1559757887</v>
      </c>
      <c r="M44" s="81">
        <f>M42</f>
        <v>260336.9175300966</v>
      </c>
      <c r="N44" s="81">
        <f>N42</f>
        <v>290712.2159242367</v>
      </c>
      <c r="O44" s="81">
        <f>O42</f>
        <v>362091.0592055493</v>
      </c>
    </row>
    <row r="45" ht="20.1" customHeight="1">
      <c r="A45" s="57"/>
      <c r="B45" t="s" s="82">
        <v>59</v>
      </c>
      <c r="C45" s="60">
        <v>-700000</v>
      </c>
      <c r="D45" s="83">
        <f>C45+D44</f>
        <v>-547750</v>
      </c>
      <c r="E45" s="83">
        <f>D45+E44</f>
        <v>-512758.475</v>
      </c>
      <c r="F45" s="83">
        <f>E45+F44</f>
        <v>-446448.059025</v>
      </c>
      <c r="G45" s="83">
        <f>F45+G44</f>
        <v>-366761.8089502645</v>
      </c>
      <c r="H45" s="83">
        <f>G45+H44</f>
        <v>-240389.8007451566</v>
      </c>
      <c r="I45" s="83">
        <f>H45+I44</f>
        <v>-69640.246756960056</v>
      </c>
      <c r="J45" s="83">
        <f>I45+J44</f>
        <v>140381.8743532014</v>
      </c>
      <c r="K45" s="83">
        <f>J45+K44</f>
        <v>394563.1231372778</v>
      </c>
      <c r="L45" s="83">
        <f>K45+L44</f>
        <v>669592.2791130665</v>
      </c>
      <c r="M45" s="83">
        <f>L45+M44</f>
        <v>929929.1966431631</v>
      </c>
      <c r="N45" s="83">
        <f>M45+N44</f>
        <v>1220641.4125674</v>
      </c>
      <c r="O45" s="83">
        <f>N45+O44</f>
        <v>1582732.471772949</v>
      </c>
    </row>
    <row r="46" ht="20.1" customHeight="1">
      <c r="A46" s="84"/>
      <c r="B46" t="s" s="85">
        <v>60</v>
      </c>
      <c r="C46" s="60">
        <v>0.31</v>
      </c>
      <c r="D46" s="86">
        <f>D42/D30</f>
        <v>0.2506172839506173</v>
      </c>
      <c r="E46" s="86">
        <f>E42/E30</f>
        <v>0.05232011818239252</v>
      </c>
      <c r="F46" s="86">
        <f>F42/F30</f>
        <v>0.08269293665861525</v>
      </c>
      <c r="G46" s="86">
        <f>G42/G30</f>
        <v>0.08880023052193459</v>
      </c>
      <c r="H46" s="86">
        <f>H42/H30</f>
        <v>0.1185818896911893</v>
      </c>
      <c r="I46" s="86">
        <f>I42/I30</f>
        <v>0.1380942134354659</v>
      </c>
      <c r="J46" s="86">
        <f>J42/J30</f>
        <v>0.1511016397787259</v>
      </c>
      <c r="K46" s="86">
        <f>K42/K30</f>
        <v>0.1628135520816435</v>
      </c>
      <c r="L46" s="86">
        <f>L42/L30</f>
        <v>0.1700458443522083</v>
      </c>
      <c r="M46" s="86">
        <f>M42/M30</f>
        <v>0.1722264224614458</v>
      </c>
      <c r="N46" s="86">
        <f>N42/N30</f>
        <v>0.1673124545080253</v>
      </c>
      <c r="O46" s="86">
        <f>O42/O30</f>
        <v>0.1908359327175539</v>
      </c>
    </row>
  </sheetData>
  <mergeCells count="3">
    <mergeCell ref="B1:O3"/>
    <mergeCell ref="B21:O21"/>
    <mergeCell ref="B6:D6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Neue,Regular"&amp;11&amp;K000000&amp;P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F59"/>
  <sheetViews>
    <sheetView workbookViewId="0" showGridLines="0" defaultGridColor="1"/>
  </sheetViews>
  <sheetFormatPr defaultColWidth="16.3333" defaultRowHeight="24.95" customHeight="1" outlineLevelRow="0" outlineLevelCol="0"/>
  <cols>
    <col min="1" max="1" width="73.0781" style="87" customWidth="1"/>
    <col min="2" max="2" width="24.3516" style="87" customWidth="1"/>
    <col min="3" max="3" width="5.67188" style="87" customWidth="1"/>
    <col min="4" max="4" width="5.67188" style="87" customWidth="1"/>
    <col min="5" max="5" width="5.67188" style="87" customWidth="1"/>
    <col min="6" max="6" width="5.67188" style="87" customWidth="1"/>
    <col min="7" max="7" width="5.67188" style="87" customWidth="1"/>
    <col min="8" max="8" width="5.67188" style="87" customWidth="1"/>
    <col min="9" max="9" width="5.67188" style="87" customWidth="1"/>
    <col min="10" max="10" width="5.67188" style="87" customWidth="1"/>
    <col min="11" max="11" width="5.67188" style="87" customWidth="1"/>
    <col min="12" max="12" width="5.67188" style="87" customWidth="1"/>
    <col min="13" max="13" width="5.67188" style="87" customWidth="1"/>
    <col min="14" max="14" width="5.67188" style="87" customWidth="1"/>
    <col min="15" max="15" width="5.67188" style="87" customWidth="1"/>
    <col min="16" max="16" width="5.67188" style="87" customWidth="1"/>
    <col min="17" max="17" width="5.67188" style="87" customWidth="1"/>
    <col min="18" max="18" width="5.67188" style="87" customWidth="1"/>
    <col min="19" max="19" width="5.67188" style="87" customWidth="1"/>
    <col min="20" max="20" width="5.67188" style="87" customWidth="1"/>
    <col min="21" max="21" width="5.67188" style="87" customWidth="1"/>
    <col min="22" max="22" width="5.67188" style="87" customWidth="1"/>
    <col min="23" max="23" width="5.67188" style="87" customWidth="1"/>
    <col min="24" max="24" width="5.67188" style="87" customWidth="1"/>
    <col min="25" max="25" width="5.67188" style="87" customWidth="1"/>
    <col min="26" max="26" width="5.67188" style="87" customWidth="1"/>
    <col min="27" max="27" width="5.67188" style="87" customWidth="1"/>
    <col min="28" max="28" width="5.67188" style="87" customWidth="1"/>
    <col min="29" max="29" width="5.67188" style="87" customWidth="1"/>
    <col min="30" max="30" width="5.67188" style="87" customWidth="1"/>
    <col min="31" max="31" width="5.67188" style="87" customWidth="1"/>
    <col min="32" max="32" width="16.3516" style="87" customWidth="1"/>
    <col min="33" max="256" width="16.3516" style="87" customWidth="1"/>
  </cols>
  <sheetData>
    <row r="1" ht="24.95" customHeight="1">
      <c r="A1" t="s" s="88">
        <v>61</v>
      </c>
      <c r="B1" t="s" s="89">
        <v>62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1"/>
    </row>
    <row r="2" ht="24.95" customHeight="1">
      <c r="A2" t="s" s="92">
        <v>63</v>
      </c>
      <c r="B2" t="s" s="93">
        <v>64</v>
      </c>
      <c r="C2" s="94">
        <v>1</v>
      </c>
      <c r="D2" s="94">
        <v>2</v>
      </c>
      <c r="E2" s="95">
        <f>D2+1</f>
        <v>3</v>
      </c>
      <c r="F2" s="95">
        <f>E2+1</f>
        <v>4</v>
      </c>
      <c r="G2" s="95">
        <f>F2+1</f>
        <v>5</v>
      </c>
      <c r="H2" s="95">
        <f>G2+1</f>
        <v>6</v>
      </c>
      <c r="I2" s="95">
        <f>H2+1</f>
        <v>7</v>
      </c>
      <c r="J2" s="95">
        <f>I2+1</f>
        <v>8</v>
      </c>
      <c r="K2" s="95">
        <f>J2+1</f>
        <v>9</v>
      </c>
      <c r="L2" s="95">
        <v>10</v>
      </c>
      <c r="M2" s="95">
        <v>11</v>
      </c>
      <c r="N2" s="95">
        <v>12</v>
      </c>
      <c r="O2" s="95">
        <v>13</v>
      </c>
      <c r="P2" s="95">
        <v>14</v>
      </c>
      <c r="Q2" s="95">
        <v>15</v>
      </c>
      <c r="R2" s="95">
        <v>16</v>
      </c>
      <c r="S2" s="95">
        <v>17</v>
      </c>
      <c r="T2" s="95">
        <v>18</v>
      </c>
      <c r="U2" s="95">
        <v>19</v>
      </c>
      <c r="V2" s="95">
        <v>20</v>
      </c>
      <c r="W2" s="95">
        <v>21</v>
      </c>
      <c r="X2" s="95">
        <v>22</v>
      </c>
      <c r="Y2" s="95">
        <v>23</v>
      </c>
      <c r="Z2" s="95">
        <v>24</v>
      </c>
      <c r="AA2" s="95">
        <v>25</v>
      </c>
      <c r="AB2" s="95">
        <v>26</v>
      </c>
      <c r="AC2" s="95">
        <v>27</v>
      </c>
      <c r="AD2" s="95">
        <v>29</v>
      </c>
      <c r="AE2" s="96">
        <v>30</v>
      </c>
      <c r="AF2" s="97"/>
    </row>
    <row r="3" ht="24.95" customHeight="1">
      <c r="A3" t="s" s="98">
        <v>65</v>
      </c>
      <c r="B3" t="s" s="99">
        <v>66</v>
      </c>
      <c r="C3" s="100"/>
      <c r="D3" s="100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97"/>
    </row>
    <row r="4" ht="24.95" customHeight="1">
      <c r="A4" t="s" s="98">
        <v>67</v>
      </c>
      <c r="B4" t="s" s="99">
        <v>68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97"/>
    </row>
    <row r="5" ht="24.95" customHeight="1">
      <c r="A5" t="s" s="98">
        <v>69</v>
      </c>
      <c r="B5" t="s" s="102">
        <v>70</v>
      </c>
      <c r="C5" s="103"/>
      <c r="D5" s="103"/>
      <c r="E5" s="103"/>
      <c r="F5" s="104"/>
      <c r="G5" s="104"/>
      <c r="H5" s="104"/>
      <c r="I5" s="104"/>
      <c r="J5" s="104"/>
      <c r="K5" s="104"/>
      <c r="L5" s="104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97"/>
    </row>
    <row r="6" ht="24.95" customHeight="1">
      <c r="A6" t="s" s="105">
        <v>71</v>
      </c>
      <c r="B6" t="s" s="106">
        <v>72</v>
      </c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109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10"/>
    </row>
    <row r="7" ht="24.95" customHeight="1">
      <c r="A7" t="s" s="105">
        <v>73</v>
      </c>
      <c r="B7" t="s" s="106">
        <v>74</v>
      </c>
      <c r="C7" s="108"/>
      <c r="D7" s="107"/>
      <c r="E7" s="107"/>
      <c r="F7" s="107"/>
      <c r="G7" s="107"/>
      <c r="H7" s="107"/>
      <c r="I7" s="108"/>
      <c r="J7" s="108"/>
      <c r="K7" s="108"/>
      <c r="L7" s="108"/>
      <c r="M7" s="108"/>
      <c r="N7" s="108"/>
      <c r="O7" s="109"/>
      <c r="P7" s="109"/>
      <c r="Q7" s="109"/>
      <c r="R7" s="109"/>
      <c r="S7" s="109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10"/>
    </row>
    <row r="8" ht="24.95" customHeight="1">
      <c r="A8" t="s" s="105">
        <v>75</v>
      </c>
      <c r="B8" t="s" s="106">
        <v>76</v>
      </c>
      <c r="C8" s="109"/>
      <c r="D8" s="109"/>
      <c r="E8" s="109"/>
      <c r="F8" s="111"/>
      <c r="G8" s="111"/>
      <c r="H8" s="111"/>
      <c r="I8" s="111"/>
      <c r="J8" s="111"/>
      <c r="K8" s="111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10"/>
    </row>
    <row r="9" ht="24.95" customHeight="1">
      <c r="A9" t="s" s="105">
        <v>77</v>
      </c>
      <c r="B9" t="s" s="106">
        <v>66</v>
      </c>
      <c r="C9" s="108"/>
      <c r="D9" s="108"/>
      <c r="E9" s="108"/>
      <c r="F9" s="107"/>
      <c r="G9" s="108"/>
      <c r="H9" s="108"/>
      <c r="I9" s="108"/>
      <c r="J9" s="108"/>
      <c r="K9" s="108"/>
      <c r="L9" s="108"/>
      <c r="M9" s="108"/>
      <c r="N9" s="109"/>
      <c r="O9" s="109"/>
      <c r="P9" s="109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10"/>
    </row>
    <row r="10" ht="24.95" customHeight="1">
      <c r="A10" t="s" s="105">
        <v>78</v>
      </c>
      <c r="B10" t="s" s="106">
        <v>70</v>
      </c>
      <c r="C10" s="108"/>
      <c r="D10" s="108"/>
      <c r="E10" s="108"/>
      <c r="F10" s="107"/>
      <c r="G10" s="107"/>
      <c r="H10" s="107"/>
      <c r="I10" s="107"/>
      <c r="J10" s="107"/>
      <c r="K10" s="108"/>
      <c r="L10" s="108"/>
      <c r="M10" s="108"/>
      <c r="N10" s="108"/>
      <c r="O10" s="108"/>
      <c r="P10" s="108"/>
      <c r="Q10" s="108"/>
      <c r="R10" s="108"/>
      <c r="S10" s="109"/>
      <c r="T10" s="109"/>
      <c r="U10" s="109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10"/>
    </row>
    <row r="11" ht="33" customHeight="1">
      <c r="A11" t="s" s="112">
        <v>79</v>
      </c>
      <c r="B11" t="s" s="106">
        <v>80</v>
      </c>
      <c r="C11" s="108"/>
      <c r="D11" s="108"/>
      <c r="E11" s="108"/>
      <c r="F11" s="107"/>
      <c r="G11" s="107"/>
      <c r="H11" s="107"/>
      <c r="I11" s="107"/>
      <c r="J11" s="107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9"/>
      <c r="W11" s="109"/>
      <c r="X11" s="109"/>
      <c r="Y11" s="108"/>
      <c r="Z11" s="108"/>
      <c r="AA11" s="108"/>
      <c r="AB11" s="108"/>
      <c r="AC11" s="108"/>
      <c r="AD11" s="108"/>
      <c r="AE11" s="108"/>
      <c r="AF11" s="110"/>
    </row>
    <row r="12" ht="24.95" customHeight="1">
      <c r="A12" t="s" s="105">
        <v>81</v>
      </c>
      <c r="B12" t="s" s="106">
        <v>68</v>
      </c>
      <c r="C12" s="108"/>
      <c r="D12" s="108"/>
      <c r="E12" s="108"/>
      <c r="F12" s="108"/>
      <c r="G12" s="108"/>
      <c r="H12" s="108"/>
      <c r="I12" s="111"/>
      <c r="J12" s="111"/>
      <c r="K12" s="111"/>
      <c r="L12" s="109"/>
      <c r="M12" s="109"/>
      <c r="N12" s="109"/>
      <c r="O12" s="109"/>
      <c r="P12" s="109"/>
      <c r="Q12" s="111"/>
      <c r="R12" s="111"/>
      <c r="S12" s="111"/>
      <c r="T12" s="109"/>
      <c r="U12" s="109"/>
      <c r="V12" s="109"/>
      <c r="W12" s="108"/>
      <c r="X12" s="108"/>
      <c r="Y12" s="108"/>
      <c r="Z12" s="108"/>
      <c r="AA12" s="108"/>
      <c r="AB12" s="108"/>
      <c r="AC12" s="108"/>
      <c r="AD12" s="108"/>
      <c r="AE12" s="108"/>
      <c r="AF12" s="110"/>
    </row>
    <row r="13" ht="24.95" customHeight="1">
      <c r="A13" t="s" s="105">
        <v>82</v>
      </c>
      <c r="B13" t="s" s="106">
        <v>70</v>
      </c>
      <c r="C13" s="108"/>
      <c r="D13" s="108"/>
      <c r="E13" s="108"/>
      <c r="F13" s="108"/>
      <c r="G13" s="107"/>
      <c r="H13" s="107"/>
      <c r="I13" s="107"/>
      <c r="J13" s="107"/>
      <c r="K13" s="107"/>
      <c r="L13" s="108"/>
      <c r="M13" s="108"/>
      <c r="N13" s="109"/>
      <c r="O13" s="109"/>
      <c r="P13" s="109"/>
      <c r="Q13" s="109"/>
      <c r="R13" s="109"/>
      <c r="S13" s="109"/>
      <c r="T13" s="109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10"/>
    </row>
    <row r="14" ht="24.95" customHeight="1">
      <c r="A14" t="s" s="105">
        <v>83</v>
      </c>
      <c r="B14" t="s" s="106">
        <v>72</v>
      </c>
      <c r="C14" s="108"/>
      <c r="D14" s="108"/>
      <c r="E14" s="108"/>
      <c r="F14" s="108"/>
      <c r="G14" s="108"/>
      <c r="H14" s="108"/>
      <c r="I14" s="108"/>
      <c r="J14" s="108"/>
      <c r="K14" s="107"/>
      <c r="L14" s="108"/>
      <c r="M14" s="108"/>
      <c r="N14" s="108"/>
      <c r="O14" s="108"/>
      <c r="P14" s="108"/>
      <c r="Q14" s="108"/>
      <c r="R14" s="108"/>
      <c r="S14" s="108"/>
      <c r="T14" s="109"/>
      <c r="U14" s="109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10"/>
    </row>
    <row r="15" ht="24.95" customHeight="1">
      <c r="A15" t="s" s="105">
        <v>84</v>
      </c>
      <c r="B15" t="s" s="113">
        <v>85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  <c r="O15" s="109"/>
      <c r="P15" s="109"/>
      <c r="Q15" s="109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10"/>
    </row>
    <row r="16" ht="24.95" customHeight="1">
      <c r="A16" t="s" s="105">
        <v>86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/>
      <c r="AB16" s="108"/>
      <c r="AC16" s="108"/>
      <c r="AD16" s="108"/>
      <c r="AE16" s="108"/>
      <c r="AF16" s="110"/>
    </row>
    <row r="17" ht="39" customHeight="1">
      <c r="A17" t="s" s="114">
        <v>87</v>
      </c>
      <c r="B17" s="115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7"/>
    </row>
    <row r="18" ht="24.95" customHeight="1">
      <c r="A18" s="118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20"/>
    </row>
    <row r="19" ht="24.95" customHeight="1">
      <c r="A19" s="118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0"/>
    </row>
    <row r="20" ht="24.95" customHeight="1">
      <c r="A20" s="118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20"/>
    </row>
    <row r="21" ht="24.95" customHeight="1">
      <c r="A21" s="118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20"/>
    </row>
    <row r="22" ht="24.95" customHeight="1">
      <c r="A22" s="118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0"/>
    </row>
    <row r="23" ht="24.9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20"/>
    </row>
    <row r="24" ht="24.95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20"/>
    </row>
    <row r="25" ht="24.95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20"/>
    </row>
    <row r="26" ht="24.95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0"/>
    </row>
    <row r="27" ht="24.95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20"/>
    </row>
    <row r="28" ht="24.9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</row>
    <row r="29" ht="24.95" customHeight="1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20"/>
    </row>
    <row r="30" ht="24.95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0"/>
    </row>
    <row r="31" ht="24.95" customHeight="1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20"/>
    </row>
    <row r="32" ht="24.95" customHeight="1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20"/>
    </row>
    <row r="33" ht="24.95" customHeight="1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0"/>
    </row>
    <row r="34" ht="24.95" customHeight="1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20"/>
    </row>
    <row r="35" ht="24.9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20"/>
    </row>
    <row r="36" ht="24.95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20"/>
    </row>
    <row r="37" ht="24.9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20"/>
    </row>
    <row r="38" ht="24.95" customHeight="1">
      <c r="A38" s="118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20"/>
    </row>
    <row r="39" ht="24.95" customHeight="1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20"/>
    </row>
    <row r="40" ht="24.95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20"/>
    </row>
    <row r="41" ht="24.9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20"/>
    </row>
    <row r="42" ht="24.95" customHeight="1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</row>
    <row r="43" ht="24.95" customHeight="1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20"/>
    </row>
    <row r="44" ht="24.95" customHeigh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20"/>
    </row>
    <row r="45" ht="24.95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20"/>
    </row>
    <row r="46" ht="24.95" customHeight="1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20"/>
    </row>
    <row r="47" ht="24.95" customHeight="1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20"/>
    </row>
    <row r="48" ht="24.95" customHeigh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20"/>
    </row>
    <row r="49" ht="24.95" customHeight="1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20"/>
    </row>
    <row r="50" ht="24.9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20"/>
    </row>
    <row r="51" ht="24.95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20"/>
    </row>
    <row r="52" ht="24.95" customHeight="1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20"/>
    </row>
    <row r="53" ht="24.95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20"/>
    </row>
    <row r="54" ht="24.95" customHeight="1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20"/>
    </row>
    <row r="55" ht="24.95" customHeight="1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20"/>
    </row>
    <row r="56" ht="24.95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20"/>
    </row>
    <row r="57" ht="24.95" customHeight="1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20"/>
    </row>
    <row r="58" ht="24.95" customHeight="1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20"/>
    </row>
    <row r="59" ht="24.95" customHeight="1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3"/>
    </row>
  </sheetData>
  <mergeCells count="1">
    <mergeCell ref="C17:AF17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