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франчайзи" sheetId="1" r:id="rId4"/>
  </sheets>
</workbook>
</file>

<file path=xl/comments1.xml><?xml version="1.0" encoding="utf-8"?>
<comments xmlns="http://schemas.openxmlformats.org/spreadsheetml/2006/main">
  <authors>
    <author>пользователь Microsoft Office</author>
  </authors>
  <commentList>
    <comment ref="A8" authorId="0">
      <text>
        <r>
          <rPr>
            <sz val="11"/>
            <color indexed="8"/>
            <rFont val="Helvetica"/>
          </rPr>
          <t>пользователь Microsoft Office:
2 мес мастер получает 1500 руб фикс за смену</t>
        </r>
      </text>
    </comment>
    <comment ref="A42" authorId="0">
      <text>
        <r>
          <rPr>
            <sz val="11"/>
            <color indexed="8"/>
            <rFont val="Helvetica"/>
          </rPr>
          <t>пользователь Microsoft Office:
2 мес мастер получает 1500 руб фикс за смену</t>
        </r>
      </text>
    </comment>
  </commentList>
</comments>
</file>

<file path=xl/sharedStrings.xml><?xml version="1.0" encoding="utf-8"?>
<sst xmlns="http://schemas.openxmlformats.org/spreadsheetml/2006/main" uniqueCount="59">
  <si>
    <t>Бизнес-модель салона Супермен, расчет для Москвы и МО</t>
  </si>
  <si>
    <t>Плановая загрузка через 9 мес, кол-во людей в день</t>
  </si>
  <si>
    <t>средний чек</t>
  </si>
  <si>
    <t>Плановая выручка</t>
  </si>
  <si>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</si>
  <si>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</si>
  <si>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</si>
  <si>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</si>
  <si>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</si>
  <si>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</si>
  <si>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</si>
  <si>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</si>
  <si>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</si>
  <si>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</si>
  <si>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</si>
  <si>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</si>
  <si>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13 мес</t>
  </si>
  <si>
    <t>14 мес</t>
  </si>
  <si>
    <t>15 мес</t>
  </si>
  <si>
    <t>16 мес</t>
  </si>
  <si>
    <t>17 мес</t>
  </si>
  <si>
    <t>18 мес</t>
  </si>
  <si>
    <t>Выручка</t>
  </si>
  <si>
    <t>ЗП 40%</t>
  </si>
  <si>
    <t>материалы 2%</t>
  </si>
  <si>
    <t>аренда</t>
  </si>
  <si>
    <t>маркетинг</t>
  </si>
  <si>
    <t>роялти</t>
  </si>
  <si>
    <t>интернет, связь</t>
  </si>
  <si>
    <t>обслуживание кассы</t>
  </si>
  <si>
    <t>итого, расход</t>
  </si>
  <si>
    <t>прибыль</t>
  </si>
  <si>
    <t>индексация аренды</t>
  </si>
  <si>
    <t>Инвестиции</t>
  </si>
  <si>
    <t>М, МО</t>
  </si>
  <si>
    <t>свыше 1 млн</t>
  </si>
  <si>
    <t>до 1 млн</t>
  </si>
  <si>
    <t>Комментарии:</t>
  </si>
  <si>
    <t>паушальный взнос</t>
  </si>
  <si>
    <t>Право пользования брендом, дизайн-проект помещения,  информационная поддержка, обучение персонала, выезд команды на открытие, передача аккаунтов в соц.сетях</t>
  </si>
  <si>
    <t>оборудование</t>
  </si>
  <si>
    <t>Фирменные рабочие места мастеров (расчет на 4 места)</t>
  </si>
  <si>
    <t>вывеска и маркетинг</t>
  </si>
  <si>
    <t>Фирменная вывеска, pos-материалы, стартовый комплект фирменной одежды</t>
  </si>
  <si>
    <t>ремонт</t>
  </si>
  <si>
    <t>Внутрення и внешняя отделка помещения согласно стандартам оформления</t>
  </si>
  <si>
    <t>мойка, кресло</t>
  </si>
  <si>
    <t>Расчет на 1 мойку и 4 кресла</t>
  </si>
  <si>
    <t>пылесосы</t>
  </si>
  <si>
    <t>Пылесос для сбора волос (система встраивается в фирменный шкаф/рабочее место)</t>
  </si>
  <si>
    <t>аппарат</t>
  </si>
  <si>
    <t>Терминал для оплаты услуг</t>
  </si>
  <si>
    <t>депозит</t>
  </si>
  <si>
    <t>Первый месяц аренды</t>
  </si>
  <si>
    <t>программа</t>
  </si>
  <si>
    <t>Установка фирменного ПО для терминала оплаты и подключение к серверу</t>
  </si>
  <si>
    <t>регистр ИП+касса</t>
  </si>
  <si>
    <t>Регистрация юр. лица</t>
  </si>
  <si>
    <t>Бизнес-модель салона Супермен, расчет для городов с населением свыше 1 млн чел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</si>
</sst>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 &quot;* #,##0&quot;   &quot;;&quot;-&quot;* #,##0&quot;   &quot;;&quot; &quot;* &quot;-&quot;??&quot;   &quot;"/>
  </numFmts>
  <fonts count="6">
    <font>
      <sz val="12"/>
      <color indexed="8"/>
      <name val="Calibri"/>
    </font>
    <font>
      <sz val="11"/>
      <color indexed="8"/>
      <name val="Helvetica"/>
    </font>
    <font>
      <sz val="15"/>
      <color indexed="8"/>
      <name val="Calibri"/>
    </font>
    <font>
      <sz val="18"/>
      <color indexed="8"/>
      <name val="Calibri"/>
    </font>
    <font>
      <b val="1"/>
      <sz val="12"/>
      <color indexed="8"/>
      <name val="Calibri"/>
    </font>
    <font>
      <sz val="12"/>
      <color indexed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horizontal="left" vertical="center" wrapText="1"/>
    </xf>
    <xf numFmtId="0" fontId="0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vertical="bottom"/>
    </xf>
    <xf numFmtId="59" fontId="0" fillId="2" borderId="1" applyNumberFormat="1" applyFont="1" applyFill="1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horizontal="left" vertical="center" wrapText="1"/>
    </xf>
    <xf numFmtId="49" fontId="4" fillId="2" borderId="1" applyNumberFormat="1" applyFont="1" applyFill="1" applyBorder="1" applyAlignment="1" applyProtection="0">
      <alignment horizontal="left" vertical="center" wrapText="1"/>
    </xf>
    <xf numFmtId="59" fontId="4" fillId="2" borderId="1" applyNumberFormat="1" applyFont="1" applyFill="1" applyBorder="1" applyAlignment="1" applyProtection="0">
      <alignment vertical="bottom"/>
    </xf>
    <xf numFmtId="59" fontId="5" fillId="2" borderId="1" applyNumberFormat="1" applyFont="1" applyFill="1" applyBorder="1" applyAlignment="1" applyProtection="0">
      <alignment vertical="bottom"/>
    </xf>
    <xf numFmtId="9" fontId="0" fillId="2" borderId="1" applyNumberFormat="1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horizontal="center" vertical="bottom"/>
    </xf>
    <xf numFmtId="49" fontId="0" fillId="2" borderId="1" applyNumberFormat="1" applyFont="1" applyFill="1" applyBorder="1" applyAlignment="1" applyProtection="0">
      <alignment horizontal="left" vertical="bottom" wrapText="1"/>
    </xf>
    <xf numFmtId="59" fontId="0" fillId="2" borderId="1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T51"/>
  <sheetViews>
    <sheetView workbookViewId="0" showGridLines="0" defaultGridColor="1"/>
  </sheetViews>
  <sheetFormatPr defaultColWidth="10.8333" defaultRowHeight="16" customHeight="1" outlineLevelRow="0" outlineLevelCol="0"/>
  <cols>
    <col min="1" max="1" width="24.9688" style="1" customWidth="1"/>
    <col min="2" max="2" width="12.8516" style="1" customWidth="1"/>
    <col min="3" max="3" width="12.8516" style="1" customWidth="1"/>
    <col min="4" max="4" width="12.8516" style="1" customWidth="1"/>
    <col min="5" max="5" width="12.8516" style="1" customWidth="1"/>
    <col min="6" max="6" width="12.8516" style="1" customWidth="1"/>
    <col min="7" max="7" width="12.8516" style="1" customWidth="1"/>
    <col min="8" max="8" width="12.8516" style="1" customWidth="1"/>
    <col min="9" max="9" width="12.8516" style="1" customWidth="1"/>
    <col min="10" max="10" width="12.8516" style="1" customWidth="1"/>
    <col min="11" max="11" width="12.8516" style="1" customWidth="1"/>
    <col min="12" max="12" width="12.8516" style="1" customWidth="1"/>
    <col min="13" max="13" width="12.8516" style="1" customWidth="1"/>
    <col min="14" max="14" width="10.8516" style="1" customWidth="1"/>
    <col min="15" max="15" width="10.8516" style="1" customWidth="1"/>
    <col min="16" max="16" width="10.8516" style="1" customWidth="1"/>
    <col min="17" max="17" width="10.8516" style="1" customWidth="1"/>
    <col min="18" max="18" width="10.8516" style="1" customWidth="1"/>
    <col min="19" max="19" width="10.8516" style="1" customWidth="1"/>
    <col min="20" max="20" width="11.8516" style="1" customWidth="1"/>
    <col min="21" max="256" width="10.8516" style="1" customWidth="1"/>
  </cols>
  <sheetData>
    <row r="1" ht="24" customHeight="1">
      <c r="A1" t="s" s="2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48" customHeight="1">
      <c r="A2" t="s" s="4">
        <v>1</v>
      </c>
      <c r="B2" s="5">
        <v>50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17" customHeight="1">
      <c r="A3" t="s" s="6">
        <v>2</v>
      </c>
      <c r="B3" s="5">
        <v>290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17" customHeight="1">
      <c r="A4" t="s" s="4">
        <v>3</v>
      </c>
      <c r="B4" s="7">
        <f>B2*B3*30.5</f>
        <v>442250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ht="17" customHeight="1">
      <c r="A5" s="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7" customHeight="1">
      <c r="A6" s="8"/>
      <c r="B6" t="s" s="6">
        <v>4</v>
      </c>
      <c r="C6" t="s" s="6">
        <v>5</v>
      </c>
      <c r="D6" t="s" s="6">
        <v>6</v>
      </c>
      <c r="E6" t="s" s="6">
        <v>7</v>
      </c>
      <c r="F6" t="s" s="6">
        <v>8</v>
      </c>
      <c r="G6" t="s" s="6">
        <v>9</v>
      </c>
      <c r="H6" t="s" s="6">
        <v>10</v>
      </c>
      <c r="I6" t="s" s="6">
        <v>11</v>
      </c>
      <c r="J6" t="s" s="6">
        <v>12</v>
      </c>
      <c r="K6" t="s" s="6">
        <v>13</v>
      </c>
      <c r="L6" t="s" s="6">
        <v>14</v>
      </c>
      <c r="M6" t="s" s="6">
        <v>15</v>
      </c>
      <c r="N6" t="s" s="6">
        <v>16</v>
      </c>
      <c r="O6" t="s" s="6">
        <v>17</v>
      </c>
      <c r="P6" t="s" s="6">
        <v>18</v>
      </c>
      <c r="Q6" t="s" s="6">
        <v>19</v>
      </c>
      <c r="R6" t="s" s="6">
        <v>20</v>
      </c>
      <c r="S6" t="s" s="6">
        <v>21</v>
      </c>
      <c r="T6" s="3"/>
    </row>
    <row r="7" ht="17" customHeight="1">
      <c r="A7" t="s" s="9">
        <v>22</v>
      </c>
      <c r="B7" s="10">
        <f>B4*0.4</f>
        <v>176900</v>
      </c>
      <c r="C7" s="10">
        <f>B7*1.25</f>
        <v>221125</v>
      </c>
      <c r="D7" s="10">
        <f>C7*1.2</f>
        <v>265350</v>
      </c>
      <c r="E7" s="10">
        <f>D7*1.2</f>
        <v>318420</v>
      </c>
      <c r="F7" s="10">
        <f>E7*1.1</f>
        <v>350262</v>
      </c>
      <c r="G7" s="10">
        <f>F7*1.1</f>
        <v>385288.2</v>
      </c>
      <c r="H7" s="10">
        <f>G7*1.05</f>
        <v>404552.61</v>
      </c>
      <c r="I7" s="10">
        <f>H7*1.05</f>
        <v>424780.2405000001</v>
      </c>
      <c r="J7" s="10">
        <f>I7*1.05</f>
        <v>446019.2525250001</v>
      </c>
      <c r="K7" s="10">
        <f>J7*1.05</f>
        <v>468320.2151512501</v>
      </c>
      <c r="L7" s="10">
        <f>K7*1.05</f>
        <v>491736.2259088126</v>
      </c>
      <c r="M7" s="10">
        <f>L7*1.05</f>
        <v>516323.0372042533</v>
      </c>
      <c r="N7" s="10">
        <f>M7*1.05</f>
        <v>542139.1890644659</v>
      </c>
      <c r="O7" s="10">
        <f>N7*1.05</f>
        <v>569246.1485176892</v>
      </c>
      <c r="P7" s="10">
        <f>O7*1.05</f>
        <v>597708.4559435737</v>
      </c>
      <c r="Q7" s="10">
        <f>P7*1.05</f>
        <v>627593.8787407525</v>
      </c>
      <c r="R7" s="10">
        <f>Q7*1.05</f>
        <v>658973.5726777901</v>
      </c>
      <c r="S7" s="10">
        <f>R7*1.05</f>
        <v>691922.2513116796</v>
      </c>
      <c r="T7" s="3"/>
    </row>
    <row r="8" ht="17" customHeight="1">
      <c r="A8" t="s" s="4">
        <v>23</v>
      </c>
      <c r="B8" s="7">
        <f t="shared" si="19" ref="B8:C42">2*1500*30.5</f>
        <v>91500</v>
      </c>
      <c r="C8" s="7">
        <f t="shared" si="19"/>
        <v>91500</v>
      </c>
      <c r="D8" s="7">
        <f>D7*0.4</f>
        <v>106140</v>
      </c>
      <c r="E8" s="7">
        <f>E7*0.4</f>
        <v>127368</v>
      </c>
      <c r="F8" s="7">
        <f>F7*0.4</f>
        <v>140104.8</v>
      </c>
      <c r="G8" s="7">
        <f>G7*0.4</f>
        <v>154115.28</v>
      </c>
      <c r="H8" s="7">
        <f>H7*0.4</f>
        <v>161821.044</v>
      </c>
      <c r="I8" s="7">
        <f>I7*0.4</f>
        <v>169912.0962</v>
      </c>
      <c r="J8" s="7">
        <f>J7*0.4</f>
        <v>178407.70101</v>
      </c>
      <c r="K8" s="7">
        <f>K7*0.4</f>
        <v>187328.0860605</v>
      </c>
      <c r="L8" s="7">
        <f>L7*0.4</f>
        <v>196694.4903635251</v>
      </c>
      <c r="M8" s="7">
        <f>M7*0.4</f>
        <v>206529.2148817013</v>
      </c>
      <c r="N8" s="7">
        <f>N7*0.4</f>
        <v>216855.6756257864</v>
      </c>
      <c r="O8" s="7">
        <f>O7*0.4</f>
        <v>227698.4594070757</v>
      </c>
      <c r="P8" s="7">
        <f>P7*0.4</f>
        <v>239083.3823774295</v>
      </c>
      <c r="Q8" s="7">
        <f>Q7*0.4</f>
        <v>251037.551496301</v>
      </c>
      <c r="R8" s="7">
        <f>R7*0.4</f>
        <v>263589.429071116</v>
      </c>
      <c r="S8" s="7">
        <f>S7*0.4</f>
        <v>276768.9005246718</v>
      </c>
      <c r="T8" s="3"/>
    </row>
    <row r="9" ht="17" customHeight="1">
      <c r="A9" t="s" s="4">
        <v>24</v>
      </c>
      <c r="B9" s="7">
        <f>B7*0.02</f>
        <v>3538</v>
      </c>
      <c r="C9" s="7">
        <f>C7*0.02</f>
        <v>4422.5</v>
      </c>
      <c r="D9" s="7">
        <f>D7*0.02</f>
        <v>5307</v>
      </c>
      <c r="E9" s="7">
        <f>E7*0.02</f>
        <v>6368.400000000001</v>
      </c>
      <c r="F9" s="7">
        <f>F7*0.02</f>
        <v>7005.24</v>
      </c>
      <c r="G9" s="7">
        <f>G7*0.02</f>
        <v>7705.764</v>
      </c>
      <c r="H9" s="7">
        <f>H7*0.02</f>
        <v>8091.052200000001</v>
      </c>
      <c r="I9" s="7">
        <f>I7*0.02</f>
        <v>8495.604810000001</v>
      </c>
      <c r="J9" s="7">
        <f>J7*0.02</f>
        <v>8920.385050500001</v>
      </c>
      <c r="K9" s="7">
        <f>K7*0.02</f>
        <v>9366.404303025001</v>
      </c>
      <c r="L9" s="7">
        <f>L7*0.02</f>
        <v>9834.724518176252</v>
      </c>
      <c r="M9" s="7">
        <f>M7*0.02</f>
        <v>10326.460744085065</v>
      </c>
      <c r="N9" s="7">
        <f>N7*0.02</f>
        <v>10842.783781289319</v>
      </c>
      <c r="O9" s="7">
        <f>O7*0.02</f>
        <v>11384.922970353784</v>
      </c>
      <c r="P9" s="7">
        <f>P7*0.02</f>
        <v>11954.169118871474</v>
      </c>
      <c r="Q9" s="7">
        <f>Q7*0.02</f>
        <v>12551.877574815049</v>
      </c>
      <c r="R9" s="7">
        <f>R7*0.02</f>
        <v>13179.4714535558</v>
      </c>
      <c r="S9" s="7">
        <f>S7*0.02</f>
        <v>13838.445026233592</v>
      </c>
      <c r="T9" s="3"/>
    </row>
    <row r="10" ht="17" customHeight="1">
      <c r="A10" t="s" s="4">
        <v>25</v>
      </c>
      <c r="B10" s="7">
        <v>100000</v>
      </c>
      <c r="C10" s="7">
        <v>100000</v>
      </c>
      <c r="D10" s="7">
        <v>100000</v>
      </c>
      <c r="E10" s="7">
        <v>100000</v>
      </c>
      <c r="F10" s="7">
        <v>100000</v>
      </c>
      <c r="G10" s="7">
        <v>100000</v>
      </c>
      <c r="H10" s="7">
        <v>100000</v>
      </c>
      <c r="I10" s="7">
        <v>100000</v>
      </c>
      <c r="J10" s="7">
        <v>100000</v>
      </c>
      <c r="K10" s="7">
        <v>100000</v>
      </c>
      <c r="L10" s="7">
        <v>100000</v>
      </c>
      <c r="M10" s="7">
        <v>100000</v>
      </c>
      <c r="N10" s="7">
        <f>M10*1.07</f>
        <v>107000</v>
      </c>
      <c r="O10" s="7">
        <f>N10*1.07</f>
        <v>114490</v>
      </c>
      <c r="P10" s="7">
        <f>O10*1.07</f>
        <v>122504.3</v>
      </c>
      <c r="Q10" s="7">
        <f>P10*1.07</f>
        <v>131079.601</v>
      </c>
      <c r="R10" s="7">
        <f>Q10*1.07</f>
        <v>140255.17307</v>
      </c>
      <c r="S10" s="7">
        <f>R10*1.07</f>
        <v>150073.0351849001</v>
      </c>
      <c r="T10" s="3"/>
    </row>
    <row r="11" ht="17" customHeight="1">
      <c r="A11" t="s" s="4">
        <v>26</v>
      </c>
      <c r="B11" s="7">
        <v>10000</v>
      </c>
      <c r="C11" s="7">
        <v>10000</v>
      </c>
      <c r="D11" s="7">
        <v>10000</v>
      </c>
      <c r="E11" s="7">
        <v>10000</v>
      </c>
      <c r="F11" s="7">
        <v>10000</v>
      </c>
      <c r="G11" s="7">
        <v>10000</v>
      </c>
      <c r="H11" s="7">
        <v>10000</v>
      </c>
      <c r="I11" s="7">
        <v>10000</v>
      </c>
      <c r="J11" s="7">
        <v>10000</v>
      </c>
      <c r="K11" s="7">
        <v>10000</v>
      </c>
      <c r="L11" s="7">
        <v>10000</v>
      </c>
      <c r="M11" s="7">
        <v>10000</v>
      </c>
      <c r="N11" s="7">
        <v>10000</v>
      </c>
      <c r="O11" s="7">
        <v>10000</v>
      </c>
      <c r="P11" s="7">
        <v>10000</v>
      </c>
      <c r="Q11" s="7">
        <v>10000</v>
      </c>
      <c r="R11" s="7">
        <v>10000</v>
      </c>
      <c r="S11" s="7">
        <v>10000</v>
      </c>
      <c r="T11" s="3"/>
    </row>
    <row r="12" ht="17" customHeight="1">
      <c r="A12" t="s" s="4">
        <v>27</v>
      </c>
      <c r="B12" s="7"/>
      <c r="C12" s="7">
        <v>16000</v>
      </c>
      <c r="D12" s="7">
        <v>16000</v>
      </c>
      <c r="E12" s="7">
        <v>16000</v>
      </c>
      <c r="F12" s="7">
        <v>16000</v>
      </c>
      <c r="G12" s="7">
        <v>16000</v>
      </c>
      <c r="H12" s="7">
        <v>16000</v>
      </c>
      <c r="I12" s="7">
        <v>16000</v>
      </c>
      <c r="J12" s="7">
        <v>16000</v>
      </c>
      <c r="K12" s="7">
        <v>16000</v>
      </c>
      <c r="L12" s="7">
        <v>16000</v>
      </c>
      <c r="M12" s="7">
        <v>16000</v>
      </c>
      <c r="N12" s="7">
        <v>16000</v>
      </c>
      <c r="O12" s="7">
        <v>16000</v>
      </c>
      <c r="P12" s="7">
        <v>16000</v>
      </c>
      <c r="Q12" s="7">
        <v>16000</v>
      </c>
      <c r="R12" s="7">
        <v>16000</v>
      </c>
      <c r="S12" s="7">
        <v>16000</v>
      </c>
      <c r="T12" s="3"/>
    </row>
    <row r="13" ht="17" customHeight="1">
      <c r="A13" t="s" s="4">
        <v>28</v>
      </c>
      <c r="B13" s="7">
        <v>1500</v>
      </c>
      <c r="C13" s="7">
        <v>1500</v>
      </c>
      <c r="D13" s="7">
        <v>1500</v>
      </c>
      <c r="E13" s="7">
        <v>1500</v>
      </c>
      <c r="F13" s="7">
        <v>1500</v>
      </c>
      <c r="G13" s="7">
        <v>1500</v>
      </c>
      <c r="H13" s="7">
        <v>1500</v>
      </c>
      <c r="I13" s="7">
        <v>1500</v>
      </c>
      <c r="J13" s="7">
        <v>1500</v>
      </c>
      <c r="K13" s="7">
        <v>1500</v>
      </c>
      <c r="L13" s="7">
        <v>1500</v>
      </c>
      <c r="M13" s="7">
        <v>1500</v>
      </c>
      <c r="N13" s="7">
        <v>1500</v>
      </c>
      <c r="O13" s="7">
        <v>1500</v>
      </c>
      <c r="P13" s="7">
        <v>1500</v>
      </c>
      <c r="Q13" s="7">
        <v>1500</v>
      </c>
      <c r="R13" s="7">
        <v>1500</v>
      </c>
      <c r="S13" s="7">
        <v>1500</v>
      </c>
      <c r="T13" s="3"/>
    </row>
    <row r="14" ht="32" customHeight="1">
      <c r="A14" t="s" s="4">
        <v>29</v>
      </c>
      <c r="B14" s="7">
        <v>1000</v>
      </c>
      <c r="C14" s="7">
        <v>1000</v>
      </c>
      <c r="D14" s="7">
        <v>1000</v>
      </c>
      <c r="E14" s="7">
        <v>1000</v>
      </c>
      <c r="F14" s="7">
        <v>1000</v>
      </c>
      <c r="G14" s="7">
        <v>1000</v>
      </c>
      <c r="H14" s="7">
        <v>1000</v>
      </c>
      <c r="I14" s="7">
        <v>1000</v>
      </c>
      <c r="J14" s="7">
        <v>1000</v>
      </c>
      <c r="K14" s="7">
        <v>1000</v>
      </c>
      <c r="L14" s="7">
        <v>1000</v>
      </c>
      <c r="M14" s="7">
        <v>1000</v>
      </c>
      <c r="N14" s="7">
        <v>1000</v>
      </c>
      <c r="O14" s="7">
        <v>1000</v>
      </c>
      <c r="P14" s="7">
        <v>1000</v>
      </c>
      <c r="Q14" s="7">
        <v>1000</v>
      </c>
      <c r="R14" s="7">
        <v>1000</v>
      </c>
      <c r="S14" s="7">
        <v>1000</v>
      </c>
      <c r="T14" s="3"/>
    </row>
    <row r="15" ht="17" customHeight="1">
      <c r="A15" t="s" s="9">
        <v>30</v>
      </c>
      <c r="B15" s="10">
        <f>SUM(B8:B14)</f>
        <v>207538</v>
      </c>
      <c r="C15" s="10">
        <f>SUM(C8:C12)</f>
        <v>221922.5</v>
      </c>
      <c r="D15" s="10">
        <f>SUM(D8:D12)</f>
        <v>237447</v>
      </c>
      <c r="E15" s="10">
        <f>SUM(E8:E12)</f>
        <v>259736.4</v>
      </c>
      <c r="F15" s="10">
        <f>SUM(F8:F12)</f>
        <v>273110.04</v>
      </c>
      <c r="G15" s="10">
        <f>SUM(G8:G12)</f>
        <v>287821.044</v>
      </c>
      <c r="H15" s="10">
        <f>SUM(H8:H12)</f>
        <v>295912.0962</v>
      </c>
      <c r="I15" s="10">
        <f>SUM(I8:I12)</f>
        <v>304407.70101</v>
      </c>
      <c r="J15" s="10">
        <f>SUM(J8:J12)</f>
        <v>313328.0860605001</v>
      </c>
      <c r="K15" s="10">
        <f>SUM(K8:K12)</f>
        <v>322694.490363525</v>
      </c>
      <c r="L15" s="10">
        <f>SUM(L8:L12)</f>
        <v>332529.2148817013</v>
      </c>
      <c r="M15" s="10">
        <f>SUM(M8:M12)</f>
        <v>342855.6756257864</v>
      </c>
      <c r="N15" s="10">
        <f>SUM(N8:N12)</f>
        <v>360698.4594070757</v>
      </c>
      <c r="O15" s="10">
        <f>SUM(O8:O12)</f>
        <v>379573.3823774295</v>
      </c>
      <c r="P15" s="10">
        <f>SUM(P8:P12)</f>
        <v>399541.851496301</v>
      </c>
      <c r="Q15" s="10">
        <f>SUM(Q8:Q12)</f>
        <v>420669.0300711161</v>
      </c>
      <c r="R15" s="10">
        <f>SUM(R8:R12)</f>
        <v>443024.0735946719</v>
      </c>
      <c r="S15" s="10">
        <f>SUM(S8:S12)</f>
        <v>466680.3807358055</v>
      </c>
      <c r="T15" s="3"/>
    </row>
    <row r="16" ht="17" customHeight="1">
      <c r="A16" s="8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3"/>
    </row>
    <row r="17" ht="17" customHeight="1">
      <c r="A17" t="s" s="4">
        <v>31</v>
      </c>
      <c r="B17" s="11">
        <f>B7-B15</f>
        <v>-30638</v>
      </c>
      <c r="C17" s="11">
        <f>C7-C15</f>
        <v>-797.5</v>
      </c>
      <c r="D17" s="11">
        <f>D7-D15</f>
        <v>27903</v>
      </c>
      <c r="E17" s="11">
        <f>E7-E15</f>
        <v>58683.600000000006</v>
      </c>
      <c r="F17" s="11">
        <f>F7-F15</f>
        <v>77151.959999999963</v>
      </c>
      <c r="G17" s="11">
        <f>G7-G15</f>
        <v>97467.156000000017</v>
      </c>
      <c r="H17" s="11">
        <f>H7-H15</f>
        <v>108640.5138</v>
      </c>
      <c r="I17" s="11">
        <f>I7-I15</f>
        <v>120372.5394900001</v>
      </c>
      <c r="J17" s="11">
        <f>J7-J15</f>
        <v>132691.1664645</v>
      </c>
      <c r="K17" s="11">
        <f>K7-K15</f>
        <v>145625.7247877251</v>
      </c>
      <c r="L17" s="11">
        <f>L7-L15</f>
        <v>159207.0110271113</v>
      </c>
      <c r="M17" s="7">
        <f>M7-M15</f>
        <v>173467.3615784669</v>
      </c>
      <c r="N17" s="7">
        <f>N7-N15</f>
        <v>181440.7296573902</v>
      </c>
      <c r="O17" s="7">
        <f>O7-O15</f>
        <v>189672.7661402597</v>
      </c>
      <c r="P17" s="7">
        <f>P7-P15</f>
        <v>198166.6044472727</v>
      </c>
      <c r="Q17" s="7">
        <f>Q7-Q15</f>
        <v>206924.8486696364</v>
      </c>
      <c r="R17" s="7">
        <f>R7-R15</f>
        <v>215949.4990831182</v>
      </c>
      <c r="S17" s="7">
        <f>S7-S15</f>
        <v>225241.8705758741</v>
      </c>
      <c r="T17" s="7">
        <f>SUM(B17:S17)</f>
        <v>2287170.851721355</v>
      </c>
    </row>
    <row r="18" ht="17" customHeight="1">
      <c r="A18" s="8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3"/>
      <c r="O18" s="3"/>
      <c r="P18" s="3"/>
      <c r="Q18" s="3"/>
      <c r="R18" s="3"/>
      <c r="S18" s="3"/>
      <c r="T18" s="3"/>
    </row>
    <row r="19" ht="17" customHeight="1">
      <c r="A19" s="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ht="32" customHeight="1">
      <c r="A20" t="s" s="4">
        <v>32</v>
      </c>
      <c r="B20" s="12">
        <v>0.07000000000000001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7" customHeight="1">
      <c r="A21" s="8"/>
      <c r="B21" s="13"/>
      <c r="C21" s="13"/>
      <c r="D21" s="1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ht="17" customHeight="1">
      <c r="A22" t="s" s="9">
        <v>33</v>
      </c>
      <c r="B22" t="s" s="14">
        <v>34</v>
      </c>
      <c r="C22" t="s" s="14">
        <v>35</v>
      </c>
      <c r="D22" t="s" s="14">
        <v>36</v>
      </c>
      <c r="E22" t="s" s="15">
        <v>37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ht="33.35" customHeight="1">
      <c r="A23" t="s" s="4">
        <v>38</v>
      </c>
      <c r="B23" s="16">
        <v>350000</v>
      </c>
      <c r="C23" s="10">
        <v>300000</v>
      </c>
      <c r="D23" s="10">
        <v>250000</v>
      </c>
      <c r="E23" t="s" s="17">
        <v>39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17" customHeight="1">
      <c r="A24" t="s" s="4">
        <v>40</v>
      </c>
      <c r="B24" s="18">
        <v>120000</v>
      </c>
      <c r="C24" s="7">
        <v>120000</v>
      </c>
      <c r="D24" s="7">
        <v>120000</v>
      </c>
      <c r="E24" t="s" s="6">
        <v>41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17" customHeight="1">
      <c r="A25" t="s" s="4">
        <v>42</v>
      </c>
      <c r="B25" s="18">
        <v>50000</v>
      </c>
      <c r="C25" s="7">
        <v>40000</v>
      </c>
      <c r="D25" s="7">
        <v>40000</v>
      </c>
      <c r="E25" t="s" s="6">
        <v>43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ht="17" customHeight="1">
      <c r="A26" t="s" s="4">
        <v>44</v>
      </c>
      <c r="B26" s="18">
        <v>50000</v>
      </c>
      <c r="C26" s="7">
        <v>40000</v>
      </c>
      <c r="D26" s="7">
        <v>40000</v>
      </c>
      <c r="E26" t="s" s="6">
        <v>45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17" customHeight="1">
      <c r="A27" t="s" s="4">
        <v>46</v>
      </c>
      <c r="B27" s="18">
        <v>50000</v>
      </c>
      <c r="C27" s="7">
        <v>50000</v>
      </c>
      <c r="D27" s="7">
        <v>50000</v>
      </c>
      <c r="E27" t="s" s="6">
        <v>47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ht="17" customHeight="1">
      <c r="A28" t="s" s="4">
        <v>48</v>
      </c>
      <c r="B28" s="18">
        <v>70000</v>
      </c>
      <c r="C28" s="18">
        <v>70000</v>
      </c>
      <c r="D28" s="18">
        <v>70000</v>
      </c>
      <c r="E28" t="s" s="6">
        <v>49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ht="17" customHeight="1">
      <c r="A29" t="s" s="4">
        <v>50</v>
      </c>
      <c r="B29" s="18">
        <v>135000</v>
      </c>
      <c r="C29" s="7">
        <v>135000</v>
      </c>
      <c r="D29" s="7">
        <v>135000</v>
      </c>
      <c r="E29" t="s" s="6">
        <v>51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ht="17" customHeight="1">
      <c r="A30" t="s" s="4">
        <v>52</v>
      </c>
      <c r="B30" s="18">
        <v>100000</v>
      </c>
      <c r="C30" s="7">
        <v>60000</v>
      </c>
      <c r="D30" s="7">
        <v>50000</v>
      </c>
      <c r="E30" t="s" s="6">
        <v>53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ht="17" customHeight="1">
      <c r="A31" t="s" s="4">
        <v>54</v>
      </c>
      <c r="B31" s="18">
        <v>30000</v>
      </c>
      <c r="C31" s="7">
        <v>30000</v>
      </c>
      <c r="D31" s="7">
        <v>30000</v>
      </c>
      <c r="E31" t="s" s="6">
        <v>55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ht="17" customHeight="1">
      <c r="A32" t="s" s="4">
        <v>56</v>
      </c>
      <c r="B32" s="18">
        <v>34000</v>
      </c>
      <c r="C32" s="7">
        <v>34000</v>
      </c>
      <c r="D32" s="7">
        <v>34000</v>
      </c>
      <c r="E32" t="s" s="6">
        <v>57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ht="17" customHeight="1">
      <c r="A33" s="3"/>
      <c r="B33" s="16">
        <f>SUM(B23:B32)</f>
        <v>989000</v>
      </c>
      <c r="C33" s="10">
        <f>SUM(C23:C32)</f>
        <v>879000</v>
      </c>
      <c r="D33" s="10">
        <f>SUM(D23:D32)</f>
        <v>819000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ht="17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ht="24" customHeight="1">
      <c r="A35" t="s" s="2">
        <v>58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ht="48" customHeight="1">
      <c r="A36" t="s" s="4">
        <v>1</v>
      </c>
      <c r="B36" s="5">
        <v>40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ht="17" customHeight="1">
      <c r="A37" t="s" s="6">
        <v>2</v>
      </c>
      <c r="B37" s="5">
        <v>240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ht="17" customHeight="1">
      <c r="A38" t="s" s="4">
        <v>3</v>
      </c>
      <c r="B38" s="7">
        <f>B36*B37*30.5</f>
        <v>292800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ht="17" customHeight="1">
      <c r="A39" s="8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ht="17" customHeight="1">
      <c r="A40" s="8"/>
      <c r="B40" t="s" s="6">
        <v>4</v>
      </c>
      <c r="C40" t="s" s="6">
        <v>5</v>
      </c>
      <c r="D40" t="s" s="6">
        <v>6</v>
      </c>
      <c r="E40" t="s" s="6">
        <v>7</v>
      </c>
      <c r="F40" t="s" s="6">
        <v>8</v>
      </c>
      <c r="G40" t="s" s="6">
        <v>9</v>
      </c>
      <c r="H40" t="s" s="6">
        <v>10</v>
      </c>
      <c r="I40" t="s" s="6">
        <v>11</v>
      </c>
      <c r="J40" t="s" s="6">
        <v>12</v>
      </c>
      <c r="K40" t="s" s="6">
        <v>13</v>
      </c>
      <c r="L40" t="s" s="6">
        <v>14</v>
      </c>
      <c r="M40" t="s" s="6">
        <v>15</v>
      </c>
      <c r="N40" t="s" s="6">
        <v>16</v>
      </c>
      <c r="O40" t="s" s="6">
        <v>17</v>
      </c>
      <c r="P40" t="s" s="6">
        <v>18</v>
      </c>
      <c r="Q40" t="s" s="6">
        <v>19</v>
      </c>
      <c r="R40" t="s" s="6">
        <v>20</v>
      </c>
      <c r="S40" t="s" s="6">
        <v>21</v>
      </c>
      <c r="T40" s="3"/>
    </row>
    <row r="41" ht="17" customHeight="1">
      <c r="A41" t="s" s="9">
        <v>22</v>
      </c>
      <c r="B41" s="10">
        <f>B38*0.4</f>
        <v>117120</v>
      </c>
      <c r="C41" s="10">
        <f>B41*1.25</f>
        <v>146400</v>
      </c>
      <c r="D41" s="10">
        <f>C41*1.2</f>
        <v>175680</v>
      </c>
      <c r="E41" s="10">
        <f>D41*1.2</f>
        <v>210816</v>
      </c>
      <c r="F41" s="10">
        <f>E41*1.1</f>
        <v>231897.6</v>
      </c>
      <c r="G41" s="10">
        <f>F41*1.1</f>
        <v>255087.36</v>
      </c>
      <c r="H41" s="10">
        <f>G41*1.05</f>
        <v>267841.728</v>
      </c>
      <c r="I41" s="10">
        <f>H41*1.05</f>
        <v>281233.8144</v>
      </c>
      <c r="J41" s="10">
        <f>I41*1.05</f>
        <v>295295.50512</v>
      </c>
      <c r="K41" s="10">
        <f>J41*1.05</f>
        <v>310060.280376</v>
      </c>
      <c r="L41" s="10">
        <f>K41*1.05</f>
        <v>325563.2943948</v>
      </c>
      <c r="M41" s="10">
        <f>L41*1.05</f>
        <v>341841.45911454</v>
      </c>
      <c r="N41" s="10">
        <f>M41*1.05</f>
        <v>358933.532070267</v>
      </c>
      <c r="O41" s="10">
        <f>N41*1.05</f>
        <v>376880.2086737804</v>
      </c>
      <c r="P41" s="10">
        <f>O41*1.05</f>
        <v>395724.2191074694</v>
      </c>
      <c r="Q41" s="10">
        <f>P41*1.05</f>
        <v>415510.4300628429</v>
      </c>
      <c r="R41" s="10">
        <f>Q41*1.05</f>
        <v>436285.951565985</v>
      </c>
      <c r="S41" s="10">
        <f>R41*1.05</f>
        <v>458100.2491442843</v>
      </c>
      <c r="T41" s="3"/>
    </row>
    <row r="42" ht="17" customHeight="1">
      <c r="A42" t="s" s="4">
        <v>23</v>
      </c>
      <c r="B42" s="7">
        <f t="shared" si="19"/>
        <v>91500</v>
      </c>
      <c r="C42" s="7">
        <f t="shared" si="19"/>
        <v>91500</v>
      </c>
      <c r="D42" s="7">
        <f>D41*0.4</f>
        <v>70272</v>
      </c>
      <c r="E42" s="7">
        <f>E41*0.4</f>
        <v>84326.400000000009</v>
      </c>
      <c r="F42" s="7">
        <f>F41*0.4</f>
        <v>92759.040000000008</v>
      </c>
      <c r="G42" s="7">
        <f>G41*0.4</f>
        <v>102034.944</v>
      </c>
      <c r="H42" s="7">
        <f>H41*0.4</f>
        <v>107136.6912</v>
      </c>
      <c r="I42" s="7">
        <f>I41*0.4</f>
        <v>112493.52576</v>
      </c>
      <c r="J42" s="7">
        <f>J41*0.4</f>
        <v>118118.202048</v>
      </c>
      <c r="K42" s="7">
        <f>K41*0.4</f>
        <v>124024.1121504</v>
      </c>
      <c r="L42" s="7">
        <f>L41*0.4</f>
        <v>130225.31775792</v>
      </c>
      <c r="M42" s="7">
        <f>M41*0.4</f>
        <v>136736.583645816</v>
      </c>
      <c r="N42" s="7">
        <f>N41*0.4</f>
        <v>143573.4128281068</v>
      </c>
      <c r="O42" s="7">
        <f>O41*0.4</f>
        <v>150752.0834695121</v>
      </c>
      <c r="P42" s="7">
        <f>P41*0.4</f>
        <v>158289.6876429878</v>
      </c>
      <c r="Q42" s="7">
        <f>Q41*0.4</f>
        <v>166204.1720251372</v>
      </c>
      <c r="R42" s="7">
        <f>R41*0.4</f>
        <v>174514.380626394</v>
      </c>
      <c r="S42" s="7">
        <f>S41*0.4</f>
        <v>183240.0996577137</v>
      </c>
      <c r="T42" s="3"/>
    </row>
    <row r="43" ht="17" customHeight="1">
      <c r="A43" t="s" s="4">
        <v>24</v>
      </c>
      <c r="B43" s="7">
        <f>B41*0.02</f>
        <v>2342.4</v>
      </c>
      <c r="C43" s="7">
        <f>C41*0.02</f>
        <v>2928</v>
      </c>
      <c r="D43" s="7">
        <f>D41*0.02</f>
        <v>3513.6</v>
      </c>
      <c r="E43" s="7">
        <f>E41*0.02</f>
        <v>4216.32</v>
      </c>
      <c r="F43" s="7">
        <f>F41*0.02</f>
        <v>4637.952</v>
      </c>
      <c r="G43" s="7">
        <f>G41*0.02</f>
        <v>5101.747200000001</v>
      </c>
      <c r="H43" s="7">
        <f>H41*0.02</f>
        <v>5356.83456</v>
      </c>
      <c r="I43" s="7">
        <f>I41*0.02</f>
        <v>5624.676288000001</v>
      </c>
      <c r="J43" s="7">
        <f>J41*0.02</f>
        <v>5905.910102400001</v>
      </c>
      <c r="K43" s="7">
        <f>K41*0.02</f>
        <v>6201.205607520001</v>
      </c>
      <c r="L43" s="7">
        <f>L41*0.02</f>
        <v>6511.265887896001</v>
      </c>
      <c r="M43" s="7">
        <f>M41*0.02</f>
        <v>6836.8291822908</v>
      </c>
      <c r="N43" s="7">
        <f>N41*0.02</f>
        <v>7178.670641405341</v>
      </c>
      <c r="O43" s="7">
        <f>O41*0.02</f>
        <v>7537.604173475607</v>
      </c>
      <c r="P43" s="7">
        <f>P41*0.02</f>
        <v>7914.484382149389</v>
      </c>
      <c r="Q43" s="7">
        <f>Q41*0.02</f>
        <v>8310.208601256858</v>
      </c>
      <c r="R43" s="7">
        <f>R41*0.02</f>
        <v>8725.719031319701</v>
      </c>
      <c r="S43" s="7">
        <f>S41*0.02</f>
        <v>9162.004982885686</v>
      </c>
      <c r="T43" s="3"/>
    </row>
    <row r="44" ht="17" customHeight="1">
      <c r="A44" t="s" s="4">
        <v>25</v>
      </c>
      <c r="B44" s="7">
        <f>C30</f>
        <v>60000</v>
      </c>
      <c r="C44" s="7">
        <f>B44</f>
        <v>60000</v>
      </c>
      <c r="D44" s="7">
        <f>C44</f>
        <v>60000</v>
      </c>
      <c r="E44" s="7">
        <f>D44</f>
        <v>60000</v>
      </c>
      <c r="F44" s="7">
        <f>E44</f>
        <v>60000</v>
      </c>
      <c r="G44" s="7">
        <f>F44</f>
        <v>60000</v>
      </c>
      <c r="H44" s="7">
        <f>G44</f>
        <v>60000</v>
      </c>
      <c r="I44" s="7">
        <f>H44</f>
        <v>60000</v>
      </c>
      <c r="J44" s="7">
        <f>I44</f>
        <v>60000</v>
      </c>
      <c r="K44" s="7">
        <f>J44</f>
        <v>60000</v>
      </c>
      <c r="L44" s="7">
        <f>K44</f>
        <v>60000</v>
      </c>
      <c r="M44" s="7">
        <f>L44*1.07</f>
        <v>64200.000000000007</v>
      </c>
      <c r="N44" s="7">
        <f>M44</f>
        <v>64200.000000000007</v>
      </c>
      <c r="O44" s="7">
        <f>N44</f>
        <v>64200.000000000007</v>
      </c>
      <c r="P44" s="7">
        <f>O44</f>
        <v>64200.000000000007</v>
      </c>
      <c r="Q44" s="7">
        <f>P44</f>
        <v>64200.000000000007</v>
      </c>
      <c r="R44" s="7">
        <f>Q44</f>
        <v>64200.000000000007</v>
      </c>
      <c r="S44" s="7">
        <f>R44</f>
        <v>64200.000000000007</v>
      </c>
      <c r="T44" s="3"/>
    </row>
    <row r="45" ht="17" customHeight="1">
      <c r="A45" t="s" s="4">
        <v>26</v>
      </c>
      <c r="B45" s="7">
        <v>5000</v>
      </c>
      <c r="C45" s="7">
        <v>5000</v>
      </c>
      <c r="D45" s="7">
        <v>5000</v>
      </c>
      <c r="E45" s="7">
        <v>5000</v>
      </c>
      <c r="F45" s="7">
        <v>5000</v>
      </c>
      <c r="G45" s="7">
        <v>5000</v>
      </c>
      <c r="H45" s="7">
        <v>5000</v>
      </c>
      <c r="I45" s="7">
        <v>5000</v>
      </c>
      <c r="J45" s="7">
        <v>5000</v>
      </c>
      <c r="K45" s="7">
        <v>5000</v>
      </c>
      <c r="L45" s="7">
        <v>5000</v>
      </c>
      <c r="M45" s="7">
        <v>5000</v>
      </c>
      <c r="N45" s="7">
        <v>5000</v>
      </c>
      <c r="O45" s="7">
        <v>5000</v>
      </c>
      <c r="P45" s="7">
        <v>5000</v>
      </c>
      <c r="Q45" s="7">
        <v>5000</v>
      </c>
      <c r="R45" s="7">
        <v>5000</v>
      </c>
      <c r="S45" s="7">
        <v>5000</v>
      </c>
      <c r="T45" s="3"/>
    </row>
    <row r="46" ht="17" customHeight="1">
      <c r="A46" t="s" s="4">
        <v>27</v>
      </c>
      <c r="B46" s="7"/>
      <c r="C46" s="7">
        <v>12000</v>
      </c>
      <c r="D46" s="7">
        <v>12000</v>
      </c>
      <c r="E46" s="7">
        <v>12000</v>
      </c>
      <c r="F46" s="7">
        <v>12000</v>
      </c>
      <c r="G46" s="7">
        <v>12000</v>
      </c>
      <c r="H46" s="7">
        <v>12000</v>
      </c>
      <c r="I46" s="7">
        <v>12000</v>
      </c>
      <c r="J46" s="7">
        <v>12000</v>
      </c>
      <c r="K46" s="7">
        <v>12000</v>
      </c>
      <c r="L46" s="7">
        <v>12000</v>
      </c>
      <c r="M46" s="7">
        <v>12000</v>
      </c>
      <c r="N46" s="7">
        <v>12000</v>
      </c>
      <c r="O46" s="7">
        <v>12000</v>
      </c>
      <c r="P46" s="7">
        <v>12000</v>
      </c>
      <c r="Q46" s="7">
        <v>12000</v>
      </c>
      <c r="R46" s="7">
        <v>12000</v>
      </c>
      <c r="S46" s="7">
        <v>12000</v>
      </c>
      <c r="T46" s="3"/>
    </row>
    <row r="47" ht="17" customHeight="1">
      <c r="A47" t="s" s="4">
        <v>28</v>
      </c>
      <c r="B47" s="7">
        <v>1500</v>
      </c>
      <c r="C47" s="7">
        <v>1500</v>
      </c>
      <c r="D47" s="7">
        <v>1500</v>
      </c>
      <c r="E47" s="7">
        <v>1500</v>
      </c>
      <c r="F47" s="7">
        <v>1500</v>
      </c>
      <c r="G47" s="7">
        <v>1500</v>
      </c>
      <c r="H47" s="7">
        <v>1500</v>
      </c>
      <c r="I47" s="7">
        <v>1500</v>
      </c>
      <c r="J47" s="7">
        <v>1500</v>
      </c>
      <c r="K47" s="7">
        <v>1500</v>
      </c>
      <c r="L47" s="7">
        <v>1500</v>
      </c>
      <c r="M47" s="7">
        <v>1500</v>
      </c>
      <c r="N47" s="7">
        <v>1500</v>
      </c>
      <c r="O47" s="7">
        <v>1500</v>
      </c>
      <c r="P47" s="7">
        <v>1500</v>
      </c>
      <c r="Q47" s="7">
        <v>1500</v>
      </c>
      <c r="R47" s="7">
        <v>1500</v>
      </c>
      <c r="S47" s="7">
        <v>1500</v>
      </c>
      <c r="T47" s="3"/>
    </row>
    <row r="48" ht="32" customHeight="1">
      <c r="A48" t="s" s="4">
        <v>29</v>
      </c>
      <c r="B48" s="7">
        <v>1000</v>
      </c>
      <c r="C48" s="7">
        <v>1000</v>
      </c>
      <c r="D48" s="7">
        <v>1000</v>
      </c>
      <c r="E48" s="7">
        <v>1000</v>
      </c>
      <c r="F48" s="7">
        <v>1000</v>
      </c>
      <c r="G48" s="7">
        <v>1000</v>
      </c>
      <c r="H48" s="7">
        <v>1000</v>
      </c>
      <c r="I48" s="7">
        <v>1000</v>
      </c>
      <c r="J48" s="7">
        <v>1000</v>
      </c>
      <c r="K48" s="7">
        <v>1000</v>
      </c>
      <c r="L48" s="7">
        <v>1000</v>
      </c>
      <c r="M48" s="7">
        <v>1000</v>
      </c>
      <c r="N48" s="7">
        <v>1000</v>
      </c>
      <c r="O48" s="7">
        <v>1000</v>
      </c>
      <c r="P48" s="7">
        <v>1000</v>
      </c>
      <c r="Q48" s="7">
        <v>1000</v>
      </c>
      <c r="R48" s="7">
        <v>1000</v>
      </c>
      <c r="S48" s="7">
        <v>1000</v>
      </c>
      <c r="T48" s="3"/>
    </row>
    <row r="49" ht="17" customHeight="1">
      <c r="A49" t="s" s="9">
        <v>30</v>
      </c>
      <c r="B49" s="10">
        <f>SUM(B42:B48)</f>
        <v>161342.4</v>
      </c>
      <c r="C49" s="10">
        <f>SUM(C42:C46)</f>
        <v>171428</v>
      </c>
      <c r="D49" s="10">
        <f>SUM(D42:D46)</f>
        <v>150785.6</v>
      </c>
      <c r="E49" s="10">
        <f>SUM(E42:E46)</f>
        <v>165542.72</v>
      </c>
      <c r="F49" s="10">
        <f>SUM(F42:F46)</f>
        <v>174396.992</v>
      </c>
      <c r="G49" s="10">
        <f>SUM(G42:G46)</f>
        <v>184136.6912</v>
      </c>
      <c r="H49" s="10">
        <f>SUM(H42:H46)</f>
        <v>189493.52576</v>
      </c>
      <c r="I49" s="10">
        <f>SUM(I42:I46)</f>
        <v>195118.202048</v>
      </c>
      <c r="J49" s="10">
        <f>SUM(J42:J46)</f>
        <v>201024.1121504</v>
      </c>
      <c r="K49" s="10">
        <f>SUM(K42:K46)</f>
        <v>207225.31775792</v>
      </c>
      <c r="L49" s="10">
        <f>SUM(L42:L46)</f>
        <v>213736.583645816</v>
      </c>
      <c r="M49" s="10">
        <f>SUM(M42:M46)</f>
        <v>224773.4128281068</v>
      </c>
      <c r="N49" s="10">
        <f>SUM(N42:N46)</f>
        <v>231952.0834695121</v>
      </c>
      <c r="O49" s="10">
        <f>SUM(O42:O46)</f>
        <v>239489.6876429878</v>
      </c>
      <c r="P49" s="10">
        <f>SUM(P42:P46)</f>
        <v>247404.1720251372</v>
      </c>
      <c r="Q49" s="10">
        <f>SUM(Q42:Q46)</f>
        <v>255714.380626394</v>
      </c>
      <c r="R49" s="10">
        <f>SUM(R42:R46)</f>
        <v>264440.0996577137</v>
      </c>
      <c r="S49" s="10">
        <f>SUM(S42:S46)</f>
        <v>273602.1046405994</v>
      </c>
      <c r="T49" s="3"/>
    </row>
    <row r="50" ht="17" customHeight="1">
      <c r="A50" s="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3"/>
    </row>
    <row r="51" ht="17" customHeight="1">
      <c r="A51" t="s" s="4">
        <v>31</v>
      </c>
      <c r="B51" s="11">
        <f>B41-B49</f>
        <v>-44222.399999999994</v>
      </c>
      <c r="C51" s="11">
        <f>C41-C49</f>
        <v>-25028</v>
      </c>
      <c r="D51" s="11">
        <f>D41-D49</f>
        <v>24894.399999999994</v>
      </c>
      <c r="E51" s="11">
        <f>E41-E49</f>
        <v>45273.28</v>
      </c>
      <c r="F51" s="11">
        <f>F41-F49</f>
        <v>57500.607999999978</v>
      </c>
      <c r="G51" s="11">
        <f>G41-G49</f>
        <v>70950.668800000014</v>
      </c>
      <c r="H51" s="11">
        <f>H41-H49</f>
        <v>78348.202240000013</v>
      </c>
      <c r="I51" s="11">
        <f>I41-I49</f>
        <v>86115.612352000026</v>
      </c>
      <c r="J51" s="11">
        <f>J41-J49</f>
        <v>94271.392969600041</v>
      </c>
      <c r="K51" s="11">
        <f>K41-K49</f>
        <v>102834.96261808</v>
      </c>
      <c r="L51" s="11">
        <f>L41-L49</f>
        <v>111826.710748984</v>
      </c>
      <c r="M51" s="11">
        <f>M41-M49</f>
        <v>117068.0462864332</v>
      </c>
      <c r="N51" s="7">
        <f>N41-N49</f>
        <v>126981.4486007549</v>
      </c>
      <c r="O51" s="7">
        <f>O41-O49</f>
        <v>137390.5210307926</v>
      </c>
      <c r="P51" s="7">
        <f>P41-P49</f>
        <v>148320.0470823323</v>
      </c>
      <c r="Q51" s="7">
        <f>Q41-Q49</f>
        <v>159796.0494364489</v>
      </c>
      <c r="R51" s="7">
        <f>R41-R49</f>
        <v>171845.8519082713</v>
      </c>
      <c r="S51" s="7">
        <f>S41-S49</f>
        <v>184498.1445036849</v>
      </c>
      <c r="T51" s="7">
        <f>SUM(B51:S51)</f>
        <v>1648665.546577382</v>
      </c>
    </row>
  </sheetData>
  <mergeCells count="11">
    <mergeCell ref="E32:J32"/>
    <mergeCell ref="E31:J31"/>
    <mergeCell ref="E30:J30"/>
    <mergeCell ref="E29:J29"/>
    <mergeCell ref="E28:J28"/>
    <mergeCell ref="E27:J27"/>
    <mergeCell ref="E26:J26"/>
    <mergeCell ref="E25:J25"/>
    <mergeCell ref="E24:J24"/>
    <mergeCell ref="E23:J23"/>
    <mergeCell ref="E22:J2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