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</sheets>
  <definedNames>
    <definedName name="НАСЕЛЕНИЕ">#REF!</definedName>
  </definedNames>
  <calcPr fullCalcOnLoad="1"/>
</workbook>
</file>

<file path=xl/sharedStrings.xml><?xml version="1.0" encoding="utf-8"?>
<sst xmlns="http://schemas.openxmlformats.org/spreadsheetml/2006/main" count="74" uniqueCount="68">
  <si>
    <t>кол-во роутеров</t>
  </si>
  <si>
    <t>доход в месяц</t>
  </si>
  <si>
    <t>1 пакет</t>
  </si>
  <si>
    <t>2 пакет</t>
  </si>
  <si>
    <t>3 пакет</t>
  </si>
  <si>
    <t>4 пакет</t>
  </si>
  <si>
    <t>5 пакет</t>
  </si>
  <si>
    <t>Прибыль за год с учетом покупки роутеров</t>
  </si>
  <si>
    <t>Условия распределения абонентской платы между представителем и Компанией</t>
  </si>
  <si>
    <t xml:space="preserve">из них с  доп. услугами </t>
  </si>
  <si>
    <t>ПРОЦЕНТ РОУТЕРОВ С ДОП,УСЛУГАМИ</t>
  </si>
  <si>
    <t>% ПОКУПКИ РОУТЕРОВ ВЛАДЕЛЬЦАМИ ЗАВЕДЕНИЙ</t>
  </si>
  <si>
    <t>ШАГ 1.</t>
  </si>
  <si>
    <t>ШАГ 2.</t>
  </si>
  <si>
    <t>ШАГ 3.</t>
  </si>
  <si>
    <t>ШАГ 4.</t>
  </si>
  <si>
    <t>СТОИМОСТЬ ПРЕДСТАВИТЕЛЬСТВА В ВАШЕМ ГОРОДЕ СОСТАВИТ</t>
  </si>
  <si>
    <t>УКАЖИТЕ ПЛАН ПОДКЛЮЧЕНИЙ ЗАВЕДЕНИЙ В МЕСЯЦ</t>
  </si>
  <si>
    <t>РЫНОЧНАЯ СТОИМОСТЬ РОУТЕРА</t>
  </si>
  <si>
    <t>Рентабельность годовая</t>
  </si>
  <si>
    <t>РАСЧЕТ ПРИБЫЛИ ПРЕДСТАВИТЕЛЯ</t>
  </si>
  <si>
    <t>месяц</t>
  </si>
  <si>
    <t xml:space="preserve">накопленная прибыль </t>
  </si>
  <si>
    <t>шт.</t>
  </si>
  <si>
    <t>НАЖМИТЕ И ВЫБЕРИТЕ КОЛ-ВО НАСЕЛЕНИЯ В ВАШЕМ ГОРОДЕ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</si>
  <si>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</si>
  <si>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</si>
  <si>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</si>
  <si>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</si>
  <si>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</si>
  <si>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</si>
  <si>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</si>
  <si>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</si>
  <si>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</si>
  <si>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</si>
  <si>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</si>
  <si>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</si>
  <si>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Размер вознаграждения</t>
  </si>
  <si>
    <t>Наименование услуги</t>
  </si>
  <si>
    <t>количество роутеров с Hotspot-решением, шт</t>
  </si>
  <si>
    <t>% отчисления Региональному представителю от сумм абонентских плат, уплаченных клиентами Компании</t>
  </si>
  <si>
    <t>Годовая ЧИСТАЯ ПРИБЫЛЬ за вычетом покупки предствательства и роутеров</t>
  </si>
  <si>
    <t>Ежемесячная прибыль представителя на конец 1-го года</t>
  </si>
  <si>
    <t>грн.</t>
  </si>
  <si>
    <t>Пакет Эконом</t>
  </si>
  <si>
    <t>Пакет БИЗНЕС.</t>
  </si>
  <si>
    <t>Пакет VIP до 500 000 чел</t>
  </si>
  <si>
    <t>Пакет VIP свыше 500 000 чел</t>
  </si>
  <si>
    <t>Абонентская плата базового тарифа в месяц</t>
  </si>
  <si>
    <t>Продажа дополнительных продуктов от Free Wi-Fi (грн)</t>
  </si>
  <si>
    <t>Цены от</t>
  </si>
  <si>
    <t>Реклама в социальных сообществах "Free Wi-Fi"</t>
  </si>
  <si>
    <t>SMM - продвижения в социальных сетях, раскрутка и ведение групп и сообществ</t>
  </si>
  <si>
    <t>Настройка интернета в заведении</t>
  </si>
  <si>
    <t>Администрирование самого заведения</t>
  </si>
  <si>
    <t>Предоставление хостинга</t>
  </si>
  <si>
    <t>разработка веб-продуктов(сайты, дизайн), PR в интернете, продвижение и раскрутка сайтов</t>
  </si>
  <si>
    <t>Органическая реклама, проведение акций и конкурсов в соц.сетях</t>
  </si>
  <si>
    <t>Создание постов относительно тематики заведения для групп в соц.сетях</t>
  </si>
  <si>
    <t>организация праздников, мероприятий</t>
  </si>
  <si>
    <t>расходы на полиграфию</t>
  </si>
  <si>
    <t>расходы на роутеры</t>
  </si>
  <si>
    <t>Роялти</t>
  </si>
  <si>
    <t>РОЯЛТИ</t>
  </si>
  <si>
    <t>Годовые затраты на покупку предствательства, роутеров, рекламы и роялти</t>
  </si>
  <si>
    <t>РАСЧЕТ ОКУПАЕМОСТИ ПОКУПКИ ПРЕДСТАВИТЕЛЬСТВА FREE WIFI</t>
  </si>
  <si>
    <t>Показатель окупаемости является предположительным и основаны на субъективных расчетах. </t>
  </si>
  <si>
    <t>Они не являются обещанием успешности бизнеса. Успешность бизнеса всегда зависит от Вас самих!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</si>
</sst>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_-* #,##0.0\ _₽_-;\-* #,##0.0\ _₽_-;_-* &quot;-&quot;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&quot;₴&quot;_-;\-* #,##0\ &quot;₴&quot;_-;_-* &quot;-&quot;\ &quot;₴&quot;_-;_-@_-"/>
    <numFmt numFmtId="182" formatCode="_-* #,##0\ _₴_-;\-* #,##0\ _₴_-;_-* &quot;-&quot;\ _₴_-;_-@_-"/>
    <numFmt numFmtId="183" formatCode="_-* #,##0.00\ &quot;₴&quot;_-;\-* #,##0.00\ &quot;₴&quot;_-;_-* &quot;-&quot;??\ &quot;₴&quot;_-;_-@_-"/>
    <numFmt numFmtId="184" formatCode="_-* #,##0.00\ _₴_-;\-* #,##0.00\ _₴_-;_-* &quot;-&quot;??\ _₴_-;_-@_-"/>
    <numFmt numFmtId="18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2"/>
      <color rgb="FFFF0000"/>
      <name val="Calibri"/>
      <family val="2"/>
    </font>
    <font>
      <sz val="10"/>
      <color rgb="FF11161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5" fillId="0" borderId="0" xfId="0" applyFont="1" applyAlignment="1">
      <alignment/>
    </xf>
    <xf numFmtId="0" fontId="47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30" fillId="0" borderId="0" xfId="56" applyNumberFormat="1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9" fontId="30" fillId="0" borderId="0" xfId="56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176" fontId="30" fillId="0" borderId="0" xfId="0" applyNumberFormat="1" applyFont="1" applyBorder="1" applyAlignment="1">
      <alignment/>
    </xf>
    <xf numFmtId="9" fontId="48" fillId="32" borderId="14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8" fillId="32" borderId="1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20" xfId="0" applyNumberFormat="1" applyFont="1" applyBorder="1" applyAlignment="1">
      <alignment/>
    </xf>
    <xf numFmtId="3" fontId="49" fillId="32" borderId="14" xfId="0" applyNumberFormat="1" applyFont="1" applyFill="1" applyBorder="1" applyAlignment="1">
      <alignment horizontal="center" vertical="center"/>
    </xf>
    <xf numFmtId="3" fontId="50" fillId="32" borderId="14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9" fontId="48" fillId="0" borderId="2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9" fontId="48" fillId="0" borderId="1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0" fontId="51" fillId="0" borderId="0" xfId="0" applyFont="1" applyFill="1" applyBorder="1" applyAlignment="1">
      <alignment/>
    </xf>
    <xf numFmtId="3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56" applyNumberFormat="1" applyFont="1" applyFill="1" applyBorder="1" applyAlignment="1">
      <alignment/>
    </xf>
    <xf numFmtId="172" fontId="5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0" fillId="0" borderId="0" xfId="0" applyNumberFormat="1" applyFont="1" applyAlignment="1">
      <alignment/>
    </xf>
    <xf numFmtId="3" fontId="47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2" fillId="32" borderId="18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9" fontId="45" fillId="0" borderId="0" xfId="0" applyNumberFormat="1" applyFont="1" applyAlignment="1">
      <alignment/>
    </xf>
    <xf numFmtId="0" fontId="41" fillId="0" borderId="23" xfId="52" applyBorder="1" applyAlignment="1">
      <alignment horizontal="center" vertical="center" wrapText="1"/>
      <protection/>
    </xf>
    <xf numFmtId="0" fontId="41" fillId="32" borderId="23" xfId="52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2" fillId="32" borderId="24" xfId="0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9" fontId="48" fillId="32" borderId="26" xfId="0" applyNumberFormat="1" applyFont="1" applyFill="1" applyBorder="1" applyAlignment="1">
      <alignment horizontal="center" vertical="center"/>
    </xf>
    <xf numFmtId="0" fontId="5" fillId="33" borderId="23" xfId="52" applyFont="1" applyFill="1" applyBorder="1" applyAlignment="1">
      <alignment horizontal="center" vertical="center" wrapText="1"/>
      <protection/>
    </xf>
    <xf numFmtId="9" fontId="30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7" fillId="12" borderId="27" xfId="0" applyFont="1" applyFill="1" applyBorder="1" applyAlignment="1">
      <alignment horizontal="center"/>
    </xf>
    <xf numFmtId="0" fontId="37" fillId="12" borderId="28" xfId="0" applyFont="1" applyFill="1" applyBorder="1" applyAlignment="1">
      <alignment horizontal="center"/>
    </xf>
    <xf numFmtId="0" fontId="37" fillId="12" borderId="29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2" fillId="32" borderId="18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12" borderId="30" xfId="0" applyFont="1" applyFill="1" applyBorder="1" applyAlignment="1">
      <alignment horizontal="center"/>
    </xf>
    <xf numFmtId="0" fontId="2" fillId="12" borderId="31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9" fontId="0" fillId="0" borderId="23" xfId="0" applyNumberFormat="1" applyBorder="1" applyAlignment="1">
      <alignment horizontal="left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53" fillId="32" borderId="18" xfId="0" applyFont="1" applyFill="1" applyBorder="1" applyAlignment="1" applyProtection="1">
      <alignment horizontal="center" vertical="center"/>
      <protection/>
    </xf>
    <xf numFmtId="0" fontId="53" fillId="32" borderId="2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01625"/>
          <c:w val="0.918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v>затраты на роялти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Лист2!$I$3:$I$14</c:f>
              <c:strCache/>
            </c:strRef>
          </c:cat>
          <c:val>
            <c:numRef>
              <c:f>Лист2!$O$3:$O$14</c:f>
              <c:numCache/>
            </c:numRef>
          </c:val>
          <c:shape val="box"/>
        </c:ser>
        <c:ser>
          <c:idx val="1"/>
          <c:order val="1"/>
          <c:tx>
            <c:v>Затраты на покупку роутеров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Лист2!$S$5:$AD$5</c:f>
              <c:numCache/>
            </c:numRef>
          </c:val>
          <c:shape val="box"/>
        </c:ser>
        <c:ser>
          <c:idx val="2"/>
          <c:order val="2"/>
          <c:tx>
            <c:v>Накопленная прибыль в месяц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Лист2!$P$3:$P$14</c:f>
              <c:numCache/>
            </c:numRef>
          </c:val>
          <c:shape val="box"/>
        </c:ser>
        <c:shape val="box"/>
        <c:axId val="18276102"/>
        <c:axId val="30267191"/>
      </c:bar3DChart>
      <c:catAx>
        <c:axId val="182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191"/>
        <c:crosses val="autoZero"/>
        <c:auto val="1"/>
        <c:lblOffset val="100"/>
        <c:tickLblSkip val="1"/>
        <c:noMultiLvlLbl val="0"/>
      </c:catAx>
      <c:valAx>
        <c:axId val="30267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76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9035"/>
          <c:w val="0.67475"/>
          <c:h val="0.09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15</xdr:row>
      <xdr:rowOff>152400</xdr:rowOff>
    </xdr:from>
    <xdr:to>
      <xdr:col>18</xdr:col>
      <xdr:colOff>542925</xdr:colOff>
      <xdr:row>33</xdr:row>
      <xdr:rowOff>152400</xdr:rowOff>
    </xdr:to>
    <xdr:graphicFrame>
      <xdr:nvGraphicFramePr>
        <xdr:cNvPr id="1" name="Диаграмма 3"/>
        <xdr:cNvGraphicFramePr/>
      </xdr:nvGraphicFramePr>
      <xdr:xfrm>
        <a:off x="6800850" y="4124325"/>
        <a:ext cx="74676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8"/>
  <sheetViews>
    <sheetView tabSelected="1" zoomScalePageLayoutView="0" workbookViewId="0" topLeftCell="A26">
      <selection activeCell="K41" sqref="K41"/>
    </sheetView>
  </sheetViews>
  <sheetFormatPr defaultColWidth="9.140625" defaultRowHeight="15"/>
  <cols>
    <col min="1" max="1" width="8.8515625" style="0" customWidth="1"/>
    <col min="2" max="2" width="13.7109375" style="0" customWidth="1"/>
    <col min="3" max="3" width="10.140625" style="0" customWidth="1"/>
    <col min="4" max="4" width="12.8515625" style="0" customWidth="1"/>
    <col min="5" max="5" width="12.421875" style="0" customWidth="1"/>
    <col min="6" max="6" width="20.8515625" style="0" customWidth="1"/>
    <col min="7" max="7" width="13.8515625" style="0" customWidth="1"/>
    <col min="8" max="8" width="9.7109375" style="0" customWidth="1"/>
    <col min="9" max="9" width="8.28125" style="0" customWidth="1"/>
    <col min="10" max="10" width="9.28125" style="0" customWidth="1"/>
    <col min="11" max="11" width="10.8515625" style="0" customWidth="1"/>
    <col min="13" max="15" width="11.7109375" style="0" customWidth="1"/>
    <col min="16" max="16" width="12.421875" style="0" customWidth="1"/>
  </cols>
  <sheetData>
    <row r="1" spans="2:19" ht="15.75" thickBot="1">
      <c r="B1" s="96" t="s">
        <v>65</v>
      </c>
      <c r="C1" s="97"/>
      <c r="D1" s="97"/>
      <c r="E1" s="97"/>
      <c r="F1" s="97"/>
      <c r="G1" s="98"/>
      <c r="H1" s="52"/>
      <c r="I1" s="96" t="s">
        <v>20</v>
      </c>
      <c r="J1" s="97"/>
      <c r="K1" s="97"/>
      <c r="L1" s="97"/>
      <c r="M1" s="97"/>
      <c r="N1" s="97"/>
      <c r="O1" s="97"/>
      <c r="P1" s="98"/>
      <c r="Q1" s="52"/>
      <c r="R1" s="52"/>
      <c r="S1" s="52"/>
    </row>
    <row r="2" spans="1:47" ht="44.25" customHeight="1" thickBot="1">
      <c r="A2" t="s">
        <v>12</v>
      </c>
      <c r="B2" s="99" t="s">
        <v>24</v>
      </c>
      <c r="C2" s="100"/>
      <c r="D2" s="100"/>
      <c r="E2" s="101"/>
      <c r="F2" s="102" t="s">
        <v>44</v>
      </c>
      <c r="G2" s="103"/>
      <c r="H2" s="52"/>
      <c r="I2" s="32" t="s">
        <v>21</v>
      </c>
      <c r="J2" s="33" t="s">
        <v>0</v>
      </c>
      <c r="K2" s="33" t="s">
        <v>9</v>
      </c>
      <c r="L2" s="33" t="s">
        <v>1</v>
      </c>
      <c r="M2" s="33" t="s">
        <v>61</v>
      </c>
      <c r="N2" s="33" t="s">
        <v>60</v>
      </c>
      <c r="O2" s="75" t="s">
        <v>62</v>
      </c>
      <c r="P2" s="34" t="s">
        <v>22</v>
      </c>
      <c r="Q2" s="20"/>
      <c r="R2" s="6"/>
      <c r="S2" s="6" t="s">
        <v>37</v>
      </c>
      <c r="T2" s="6"/>
      <c r="U2" s="6"/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20"/>
      <c r="AU2" s="20"/>
    </row>
    <row r="3" spans="2:47" ht="19.5" thickBot="1">
      <c r="B3" s="86" t="s">
        <v>16</v>
      </c>
      <c r="C3" s="87"/>
      <c r="D3" s="87"/>
      <c r="E3" s="87"/>
      <c r="F3" s="88"/>
      <c r="G3" s="42">
        <f>IF(F2=I18,50000,IF(F2=I19,75000,IF(F2=I20,125000,IF(F2=I21,250000,""))))</f>
        <v>50000</v>
      </c>
      <c r="H3" s="62" t="s">
        <v>43</v>
      </c>
      <c r="I3" s="15" t="s">
        <v>25</v>
      </c>
      <c r="J3" s="16">
        <f>G5</f>
        <v>15</v>
      </c>
      <c r="K3" s="16">
        <f aca="true" t="shared" si="0" ref="K3:K14">ROUND(J3*$G$6,0)</f>
        <v>5</v>
      </c>
      <c r="L3" s="16">
        <f>J3*G9+K3*G26</f>
        <v>36225</v>
      </c>
      <c r="M3" s="16">
        <f aca="true" t="shared" si="1" ref="M3:M14">ROUND(($G$7*$J$3*(1-$G$8)),0)</f>
        <v>3900</v>
      </c>
      <c r="N3" s="76">
        <f>750+180</f>
        <v>930</v>
      </c>
      <c r="O3" s="76">
        <v>0</v>
      </c>
      <c r="P3" s="18">
        <f>L3-M3-N3-O3</f>
        <v>31395</v>
      </c>
      <c r="Q3" s="20"/>
      <c r="R3" s="80"/>
      <c r="S3" s="63" t="s">
        <v>38</v>
      </c>
      <c r="T3" s="63" t="s">
        <v>39</v>
      </c>
      <c r="U3" s="63" t="s">
        <v>40</v>
      </c>
      <c r="V3" s="63" t="str">
        <f aca="true" t="shared" si="2" ref="V3:AD3">U3</f>
        <v>% отчисления Региональному представителю от сумм абонентских плат, уплаченных клиентами Компании</v>
      </c>
      <c r="W3" s="63" t="str">
        <f t="shared" si="2"/>
        <v>% отчисления Региональному представителю от сумм абонентских плат, уплаченных клиентами Компании</v>
      </c>
      <c r="X3" s="63" t="str">
        <f t="shared" si="2"/>
        <v>% отчисления Региональному представителю от сумм абонентских плат, уплаченных клиентами Компании</v>
      </c>
      <c r="Y3" s="63" t="str">
        <f t="shared" si="2"/>
        <v>% отчисления Региональному представителю от сумм абонентских плат, уплаченных клиентами Компании</v>
      </c>
      <c r="Z3" s="63" t="str">
        <f t="shared" si="2"/>
        <v>% отчисления Региональному представителю от сумм абонентских плат, уплаченных клиентами Компании</v>
      </c>
      <c r="AA3" s="63" t="str">
        <f t="shared" si="2"/>
        <v>% отчисления Региональному представителю от сумм абонентских плат, уплаченных клиентами Компании</v>
      </c>
      <c r="AB3" s="63" t="str">
        <f t="shared" si="2"/>
        <v>% отчисления Региональному представителю от сумм абонентских плат, уплаченных клиентами Компании</v>
      </c>
      <c r="AC3" s="63" t="str">
        <f t="shared" si="2"/>
        <v>% отчисления Региональному представителю от сумм абонентских плат, уплаченных клиентами Компании</v>
      </c>
      <c r="AD3" s="63" t="str">
        <f t="shared" si="2"/>
        <v>% отчисления Региональному представителю от сумм абонентских плат, уплаченных клиентами Компании</v>
      </c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20"/>
      <c r="AU3" s="20"/>
    </row>
    <row r="4" spans="2:47" ht="19.5" thickBot="1">
      <c r="B4" s="68" t="s">
        <v>63</v>
      </c>
      <c r="C4" s="69"/>
      <c r="D4" s="69"/>
      <c r="E4" s="69"/>
      <c r="F4" s="70"/>
      <c r="G4" s="78">
        <f>IF(F2=I18,20%,IF(F2=I19,10%,IF(F2=I20,10%,IF(F2=I21,10%,""))))</f>
        <v>0.2</v>
      </c>
      <c r="H4" s="62"/>
      <c r="I4" s="14" t="s">
        <v>26</v>
      </c>
      <c r="J4" s="17">
        <f aca="true" t="shared" si="3" ref="J4:J14">J3+$G$5</f>
        <v>30</v>
      </c>
      <c r="K4" s="17">
        <f t="shared" si="0"/>
        <v>9</v>
      </c>
      <c r="L4" s="16">
        <f>J4*G9+K4*G26</f>
        <v>71205</v>
      </c>
      <c r="M4" s="17">
        <f t="shared" si="1"/>
        <v>3900</v>
      </c>
      <c r="N4" s="77">
        <v>0</v>
      </c>
      <c r="O4" s="77">
        <v>0</v>
      </c>
      <c r="P4" s="18">
        <f>SUM(L3:L4)-SUM(M3:M4)-SUM(N3:N4)-SUM(O3:O4)</f>
        <v>98700</v>
      </c>
      <c r="Q4" s="20"/>
      <c r="R4" s="80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20"/>
      <c r="AU4" s="20"/>
    </row>
    <row r="5" spans="1:47" ht="19.5" thickBot="1">
      <c r="A5" s="4" t="s">
        <v>13</v>
      </c>
      <c r="B5" s="86" t="s">
        <v>17</v>
      </c>
      <c r="C5" s="87"/>
      <c r="D5" s="87"/>
      <c r="E5" s="87"/>
      <c r="F5" s="88"/>
      <c r="G5" s="48">
        <v>15</v>
      </c>
      <c r="H5" s="62" t="s">
        <v>23</v>
      </c>
      <c r="I5" s="14" t="s">
        <v>27</v>
      </c>
      <c r="J5" s="17">
        <f t="shared" si="3"/>
        <v>45</v>
      </c>
      <c r="K5" s="17">
        <f t="shared" si="0"/>
        <v>14</v>
      </c>
      <c r="L5" s="16">
        <f>J5*G9+K5*G26</f>
        <v>107430</v>
      </c>
      <c r="M5" s="16">
        <f t="shared" si="1"/>
        <v>3900</v>
      </c>
      <c r="N5" s="76">
        <v>0</v>
      </c>
      <c r="O5" s="76">
        <v>0</v>
      </c>
      <c r="P5" s="18">
        <f>SUM(L3:L5)-SUM(M3:M5)-SUM(N3:N5)-SUM(O3:O5)</f>
        <v>202230</v>
      </c>
      <c r="Q5" s="20"/>
      <c r="R5" s="6">
        <v>1</v>
      </c>
      <c r="S5" s="63">
        <f aca="true" t="shared" si="4" ref="S5:AD5">R5+$M$4</f>
        <v>3901</v>
      </c>
      <c r="T5" s="63">
        <f t="shared" si="4"/>
        <v>7801</v>
      </c>
      <c r="U5" s="63">
        <f t="shared" si="4"/>
        <v>11701</v>
      </c>
      <c r="V5" s="63">
        <f t="shared" si="4"/>
        <v>15601</v>
      </c>
      <c r="W5" s="63">
        <f t="shared" si="4"/>
        <v>19501</v>
      </c>
      <c r="X5" s="63">
        <f t="shared" si="4"/>
        <v>23401</v>
      </c>
      <c r="Y5" s="63">
        <f t="shared" si="4"/>
        <v>27301</v>
      </c>
      <c r="Z5" s="63">
        <f t="shared" si="4"/>
        <v>31201</v>
      </c>
      <c r="AA5" s="63">
        <f t="shared" si="4"/>
        <v>35101</v>
      </c>
      <c r="AB5" s="63">
        <f t="shared" si="4"/>
        <v>39001</v>
      </c>
      <c r="AC5" s="63">
        <f t="shared" si="4"/>
        <v>42901</v>
      </c>
      <c r="AD5" s="63">
        <f t="shared" si="4"/>
        <v>46801</v>
      </c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20"/>
      <c r="AU5" s="20"/>
    </row>
    <row r="6" spans="1:47" ht="19.5" thickBot="1">
      <c r="A6" s="4" t="s">
        <v>14</v>
      </c>
      <c r="B6" s="86" t="s">
        <v>10</v>
      </c>
      <c r="C6" s="87"/>
      <c r="D6" s="87"/>
      <c r="E6" s="87"/>
      <c r="F6" s="88"/>
      <c r="G6" s="49">
        <v>0.3</v>
      </c>
      <c r="H6" s="62"/>
      <c r="I6" s="14" t="s">
        <v>28</v>
      </c>
      <c r="J6" s="17">
        <f t="shared" si="3"/>
        <v>60</v>
      </c>
      <c r="K6" s="17">
        <f t="shared" si="0"/>
        <v>18</v>
      </c>
      <c r="L6" s="16">
        <f>J6*G9+K6*G26</f>
        <v>142410</v>
      </c>
      <c r="M6" s="17">
        <f t="shared" si="1"/>
        <v>3900</v>
      </c>
      <c r="N6" s="77">
        <v>0</v>
      </c>
      <c r="O6" s="77">
        <f>IF(F2=I18,L6*G4,IF(F2=I19,L6*G4,IF(F2=I20,0,IF(F2=I21,0,""))))</f>
        <v>28482</v>
      </c>
      <c r="P6" s="18">
        <f>SUM(L3:L6)-SUM(M3:M6)-SUM(N3:N6)-SUM(O3:O6)</f>
        <v>312258</v>
      </c>
      <c r="Q6" s="20"/>
      <c r="R6" s="6"/>
      <c r="S6" s="6"/>
      <c r="T6" s="6"/>
      <c r="U6" s="8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20"/>
      <c r="AU6" s="20"/>
    </row>
    <row r="7" spans="2:47" ht="19.5" thickBot="1">
      <c r="B7" s="86" t="s">
        <v>18</v>
      </c>
      <c r="C7" s="87"/>
      <c r="D7" s="87"/>
      <c r="E7" s="87"/>
      <c r="F7" s="88"/>
      <c r="G7" s="50">
        <v>1300</v>
      </c>
      <c r="H7" s="62" t="s">
        <v>43</v>
      </c>
      <c r="I7" s="14" t="s">
        <v>29</v>
      </c>
      <c r="J7" s="17">
        <f t="shared" si="3"/>
        <v>75</v>
      </c>
      <c r="K7" s="17">
        <f t="shared" si="0"/>
        <v>23</v>
      </c>
      <c r="L7" s="16">
        <f>J7*G9+K7*G26</f>
        <v>178635</v>
      </c>
      <c r="M7" s="16">
        <f t="shared" si="1"/>
        <v>3900</v>
      </c>
      <c r="N7" s="76">
        <v>0</v>
      </c>
      <c r="O7" s="76">
        <f>L7*G4</f>
        <v>35727</v>
      </c>
      <c r="P7" s="18">
        <f>SUM(L3:L7)-SUM(M3:M7)-SUM(N3:N7)-SUM(O3:O7)</f>
        <v>451266</v>
      </c>
      <c r="Q7" s="20"/>
      <c r="R7" s="20"/>
      <c r="S7" s="20"/>
      <c r="T7" s="20"/>
      <c r="U7" s="71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ht="19.5" thickBot="1">
      <c r="A8" s="4" t="s">
        <v>15</v>
      </c>
      <c r="B8" s="86" t="s">
        <v>11</v>
      </c>
      <c r="C8" s="87"/>
      <c r="D8" s="87"/>
      <c r="E8" s="87"/>
      <c r="F8" s="88"/>
      <c r="G8" s="51">
        <v>0.8</v>
      </c>
      <c r="H8" s="62"/>
      <c r="I8" s="14" t="s">
        <v>30</v>
      </c>
      <c r="J8" s="17">
        <f t="shared" si="3"/>
        <v>90</v>
      </c>
      <c r="K8" s="17">
        <f t="shared" si="0"/>
        <v>27</v>
      </c>
      <c r="L8" s="16">
        <f>J8*G9+K8*G26</f>
        <v>213615</v>
      </c>
      <c r="M8" s="17">
        <f t="shared" si="1"/>
        <v>3900</v>
      </c>
      <c r="N8" s="77">
        <v>0</v>
      </c>
      <c r="O8" s="76">
        <f>L8*G4</f>
        <v>42723</v>
      </c>
      <c r="P8" s="18">
        <f>SUM(L3:L8)-SUM(M3:M8)-SUM(N3:N8)-SUM(O3:O8)</f>
        <v>618258</v>
      </c>
      <c r="Q8" s="20"/>
      <c r="R8" s="20"/>
      <c r="S8" s="20"/>
      <c r="T8" s="20"/>
      <c r="U8" s="71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ht="19.5" thickBot="1">
      <c r="A9" s="4"/>
      <c r="B9" s="68" t="s">
        <v>48</v>
      </c>
      <c r="C9" s="69"/>
      <c r="D9" s="69"/>
      <c r="E9" s="69"/>
      <c r="F9" s="70"/>
      <c r="G9" s="47">
        <v>2000</v>
      </c>
      <c r="H9" s="62" t="s">
        <v>43</v>
      </c>
      <c r="I9" s="14" t="s">
        <v>31</v>
      </c>
      <c r="J9" s="17">
        <f t="shared" si="3"/>
        <v>105</v>
      </c>
      <c r="K9" s="17">
        <f t="shared" si="0"/>
        <v>32</v>
      </c>
      <c r="L9" s="16">
        <f>J9*G9+K9*G26</f>
        <v>249840</v>
      </c>
      <c r="M9" s="16">
        <f t="shared" si="1"/>
        <v>3900</v>
      </c>
      <c r="N9" s="76">
        <f>750+180</f>
        <v>930</v>
      </c>
      <c r="O9" s="76">
        <f>L9*G4</f>
        <v>49968</v>
      </c>
      <c r="P9" s="18">
        <f>SUM(L3:L9)-SUM(M3:M9)-SUM(N3:N9)-SUM(O3:O9)</f>
        <v>813300</v>
      </c>
      <c r="Q9" s="20"/>
      <c r="R9" s="20"/>
      <c r="S9" s="20"/>
      <c r="T9" s="20"/>
      <c r="U9" s="71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ht="19.5" thickBot="1">
      <c r="A10" s="4"/>
      <c r="B10" s="86" t="s">
        <v>42</v>
      </c>
      <c r="C10" s="87"/>
      <c r="D10" s="87"/>
      <c r="E10" s="87"/>
      <c r="F10" s="88"/>
      <c r="G10" s="47">
        <f>L14</f>
        <v>427230</v>
      </c>
      <c r="H10" s="62" t="s">
        <v>43</v>
      </c>
      <c r="I10" s="14" t="s">
        <v>32</v>
      </c>
      <c r="J10" s="17">
        <f t="shared" si="3"/>
        <v>120</v>
      </c>
      <c r="K10" s="17">
        <f t="shared" si="0"/>
        <v>36</v>
      </c>
      <c r="L10" s="16">
        <f>J10*G9+K10*G26</f>
        <v>284820</v>
      </c>
      <c r="M10" s="17">
        <f t="shared" si="1"/>
        <v>3900</v>
      </c>
      <c r="N10" s="77">
        <v>0</v>
      </c>
      <c r="O10" s="76">
        <f>L10*G4</f>
        <v>56964</v>
      </c>
      <c r="P10" s="18">
        <f>SUM(L3:L10)-SUM(M3:M10)-SUM(N3:N10)-SUM(O3:O10)</f>
        <v>1037256</v>
      </c>
      <c r="Q10" s="20"/>
      <c r="R10" s="20"/>
      <c r="S10" s="20"/>
      <c r="T10" s="20"/>
      <c r="U10" s="71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</row>
    <row r="11" spans="1:47" ht="19.5" thickBot="1">
      <c r="A11" s="4"/>
      <c r="B11" s="86" t="s">
        <v>64</v>
      </c>
      <c r="C11" s="87"/>
      <c r="D11" s="87"/>
      <c r="E11" s="87"/>
      <c r="F11" s="88"/>
      <c r="G11" s="46">
        <f>SUM(M3:M14)+SUM(N3:N14)+SUM(O3:O14)+G3</f>
        <v>611834</v>
      </c>
      <c r="H11" s="62" t="s">
        <v>43</v>
      </c>
      <c r="I11" s="14" t="s">
        <v>33</v>
      </c>
      <c r="J11" s="17">
        <f t="shared" si="3"/>
        <v>135</v>
      </c>
      <c r="K11" s="17">
        <f t="shared" si="0"/>
        <v>41</v>
      </c>
      <c r="L11" s="16">
        <f>J11*G9+K11*G26</f>
        <v>321045</v>
      </c>
      <c r="M11" s="16">
        <f t="shared" si="1"/>
        <v>3900</v>
      </c>
      <c r="N11" s="76">
        <v>0</v>
      </c>
      <c r="O11" s="76">
        <f>L11*G4</f>
        <v>64209</v>
      </c>
      <c r="P11" s="18">
        <f>SUM(L3:L11)-SUM(M3:M11)-SUM(N3:N11)-SUM(O3:O11)</f>
        <v>1290192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ht="19.5" thickBot="1">
      <c r="A12" s="4"/>
      <c r="B12" s="86" t="s">
        <v>41</v>
      </c>
      <c r="C12" s="87"/>
      <c r="D12" s="87"/>
      <c r="E12" s="87"/>
      <c r="F12" s="88"/>
      <c r="G12" s="47">
        <f>P15-G11</f>
        <v>1607062</v>
      </c>
      <c r="H12" s="62" t="s">
        <v>43</v>
      </c>
      <c r="I12" s="14" t="s">
        <v>34</v>
      </c>
      <c r="J12" s="17">
        <f t="shared" si="3"/>
        <v>150</v>
      </c>
      <c r="K12" s="17">
        <f t="shared" si="0"/>
        <v>45</v>
      </c>
      <c r="L12" s="16">
        <f>J12*G9+K12*G26</f>
        <v>356025</v>
      </c>
      <c r="M12" s="17">
        <f t="shared" si="1"/>
        <v>3900</v>
      </c>
      <c r="N12" s="77">
        <v>0</v>
      </c>
      <c r="O12" s="76">
        <f>L12*G4</f>
        <v>71205</v>
      </c>
      <c r="P12" s="18">
        <f>SUM(L3:L12)-SUM(M3:M12)-SUM(N3:N12)-SUM(O3:O12)</f>
        <v>1571112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33" ht="19.5" thickBot="1">
      <c r="A13" s="4"/>
      <c r="B13" s="86" t="s">
        <v>19</v>
      </c>
      <c r="C13" s="87"/>
      <c r="D13" s="87"/>
      <c r="E13" s="87"/>
      <c r="F13" s="88"/>
      <c r="G13" s="31">
        <f>P15/G3</f>
        <v>44.37792</v>
      </c>
      <c r="H13" s="52"/>
      <c r="I13" s="14" t="s">
        <v>35</v>
      </c>
      <c r="J13" s="17">
        <f t="shared" si="3"/>
        <v>165</v>
      </c>
      <c r="K13" s="17">
        <f t="shared" si="0"/>
        <v>50</v>
      </c>
      <c r="L13" s="16">
        <f>J13*G9+K13*G26</f>
        <v>392250</v>
      </c>
      <c r="M13" s="16">
        <f t="shared" si="1"/>
        <v>3900</v>
      </c>
      <c r="N13" s="76">
        <v>0</v>
      </c>
      <c r="O13" s="76">
        <f>L13*G4</f>
        <v>78450</v>
      </c>
      <c r="P13" s="18">
        <f>SUM(L3:L13)-SUM(M3:M13)-SUM(N3:N13)-SUM(O3:O13)</f>
        <v>1881012</v>
      </c>
      <c r="Q13" s="52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</row>
    <row r="14" spans="1:33" ht="18.75" customHeight="1" thickBot="1">
      <c r="A14" s="4"/>
      <c r="H14" s="52"/>
      <c r="I14" s="14" t="s">
        <v>36</v>
      </c>
      <c r="J14" s="17">
        <f t="shared" si="3"/>
        <v>180</v>
      </c>
      <c r="K14" s="17">
        <f t="shared" si="0"/>
        <v>54</v>
      </c>
      <c r="L14" s="16">
        <f>J14*G9+K14*G26</f>
        <v>427230</v>
      </c>
      <c r="M14" s="19">
        <f t="shared" si="1"/>
        <v>3900</v>
      </c>
      <c r="N14" s="77">
        <v>0</v>
      </c>
      <c r="O14" s="76">
        <f>L14*G4</f>
        <v>85446</v>
      </c>
      <c r="P14" s="18">
        <f>SUM(L3:L14)-SUM(M3:M14)-SUM(N3:N14)-SUM(O3:O14)</f>
        <v>2218896</v>
      </c>
      <c r="Q14" s="52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2:33" ht="19.5" customHeight="1" thickBot="1">
      <c r="B15" s="89" t="s">
        <v>8</v>
      </c>
      <c r="C15" s="90"/>
      <c r="D15" s="90"/>
      <c r="E15" s="90"/>
      <c r="F15" s="90"/>
      <c r="G15" s="91"/>
      <c r="H15" s="54"/>
      <c r="I15" s="43" t="s">
        <v>7</v>
      </c>
      <c r="J15" s="44"/>
      <c r="K15" s="44"/>
      <c r="L15" s="44"/>
      <c r="M15" s="44"/>
      <c r="N15" s="44"/>
      <c r="O15" s="44"/>
      <c r="P15" s="45">
        <f>P14</f>
        <v>2218896</v>
      </c>
      <c r="Q15" s="52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2:19" ht="15">
      <c r="B16" s="82" t="s">
        <v>49</v>
      </c>
      <c r="C16" s="83"/>
      <c r="D16" s="83"/>
      <c r="E16" s="83"/>
      <c r="F16" s="84"/>
      <c r="G16" s="74" t="s">
        <v>50</v>
      </c>
      <c r="H16" s="53"/>
      <c r="Q16" s="52"/>
      <c r="R16" s="52"/>
      <c r="S16" s="52"/>
    </row>
    <row r="17" spans="2:19" ht="15.75">
      <c r="B17" s="85" t="s">
        <v>51</v>
      </c>
      <c r="C17" s="85"/>
      <c r="D17" s="85"/>
      <c r="E17" s="85"/>
      <c r="F17" s="85"/>
      <c r="G17" s="72">
        <v>0</v>
      </c>
      <c r="H17" s="55"/>
      <c r="Q17" s="52"/>
      <c r="R17" s="52"/>
      <c r="S17" s="52"/>
    </row>
    <row r="18" spans="2:19" ht="15.75">
      <c r="B18" s="85" t="s">
        <v>52</v>
      </c>
      <c r="C18" s="85"/>
      <c r="D18" s="85"/>
      <c r="E18" s="85"/>
      <c r="F18" s="85"/>
      <c r="G18" s="72">
        <v>3000</v>
      </c>
      <c r="H18" s="57"/>
      <c r="I18" s="6" t="s">
        <v>44</v>
      </c>
      <c r="J18" s="7"/>
      <c r="K18" s="7"/>
      <c r="L18" s="6">
        <v>20</v>
      </c>
      <c r="M18" s="6">
        <f>L18*D18</f>
        <v>0</v>
      </c>
      <c r="N18" s="6"/>
      <c r="O18" s="6"/>
      <c r="P18" s="52"/>
      <c r="Q18" s="52"/>
      <c r="R18" s="52"/>
      <c r="S18" s="52"/>
    </row>
    <row r="19" spans="2:19" ht="15.75">
      <c r="B19" s="85" t="s">
        <v>53</v>
      </c>
      <c r="C19" s="85"/>
      <c r="D19" s="85"/>
      <c r="E19" s="85"/>
      <c r="F19" s="85"/>
      <c r="G19" s="72">
        <v>200</v>
      </c>
      <c r="H19" s="55"/>
      <c r="I19" s="6" t="s">
        <v>45</v>
      </c>
      <c r="J19" s="7"/>
      <c r="K19" s="7"/>
      <c r="L19" s="6">
        <v>40</v>
      </c>
      <c r="M19" s="6">
        <f>$D$18*20+($L$19-20)*$D$18*0.5</f>
        <v>0</v>
      </c>
      <c r="N19" s="6"/>
      <c r="O19" s="6"/>
      <c r="P19" s="52"/>
      <c r="Q19" s="52"/>
      <c r="R19" s="52"/>
      <c r="S19" s="52"/>
    </row>
    <row r="20" spans="1:19" ht="15.75">
      <c r="A20" s="24"/>
      <c r="B20" s="85" t="s">
        <v>54</v>
      </c>
      <c r="C20" s="85"/>
      <c r="D20" s="85"/>
      <c r="E20" s="85"/>
      <c r="F20" s="85"/>
      <c r="G20" s="72">
        <v>200</v>
      </c>
      <c r="H20" s="55"/>
      <c r="I20" s="6" t="s">
        <v>46</v>
      </c>
      <c r="J20" s="30"/>
      <c r="K20" s="7"/>
      <c r="L20" s="6">
        <v>60</v>
      </c>
      <c r="M20" s="6">
        <f>(20*$D$18)+(20*$D$18*0.5)+((L20-40)*0.6*D18)</f>
        <v>0</v>
      </c>
      <c r="N20" s="6"/>
      <c r="O20" s="6"/>
      <c r="P20" s="52"/>
      <c r="Q20" s="52"/>
      <c r="R20" s="52"/>
      <c r="S20" s="52"/>
    </row>
    <row r="21" spans="1:19" ht="15.75">
      <c r="A21" s="4"/>
      <c r="B21" s="85" t="s">
        <v>55</v>
      </c>
      <c r="C21" s="85"/>
      <c r="D21" s="85"/>
      <c r="E21" s="85"/>
      <c r="F21" s="85"/>
      <c r="G21" s="72">
        <v>50</v>
      </c>
      <c r="H21" s="55"/>
      <c r="I21" s="6" t="s">
        <v>47</v>
      </c>
      <c r="J21" s="7"/>
      <c r="K21" s="7"/>
      <c r="L21" s="6">
        <v>100</v>
      </c>
      <c r="M21" s="6">
        <f>(20*$D$18)+(20*$D$18*0.5)+(20*$D$18*0.6)+((L21-60)*0.8*D18)</f>
        <v>0</v>
      </c>
      <c r="N21" s="6"/>
      <c r="O21" s="6"/>
      <c r="P21" s="52"/>
      <c r="Q21" s="52"/>
      <c r="R21" s="52"/>
      <c r="S21" s="52"/>
    </row>
    <row r="22" spans="2:19" ht="15" customHeight="1">
      <c r="B22" s="85" t="s">
        <v>56</v>
      </c>
      <c r="C22" s="85"/>
      <c r="D22" s="85"/>
      <c r="E22" s="85"/>
      <c r="F22" s="85"/>
      <c r="G22" s="72">
        <v>1000</v>
      </c>
      <c r="H22" s="55"/>
      <c r="I22" s="6"/>
      <c r="J22" s="7"/>
      <c r="K22" s="7"/>
      <c r="L22" s="6">
        <v>240</v>
      </c>
      <c r="M22" s="6">
        <f>(20*$D$18)+(20*$D$18*0.5)+(20*$D$18*0.6)+(40*$D$18*0.8)+((L22-100)*0.9*D18)</f>
        <v>0</v>
      </c>
      <c r="N22" s="6"/>
      <c r="O22" s="6"/>
      <c r="P22" s="52"/>
      <c r="Q22" s="52"/>
      <c r="R22" s="52"/>
      <c r="S22" s="52"/>
    </row>
    <row r="23" spans="2:19" ht="16.5" customHeight="1">
      <c r="B23" s="85" t="s">
        <v>57</v>
      </c>
      <c r="C23" s="85"/>
      <c r="D23" s="85"/>
      <c r="E23" s="85"/>
      <c r="F23" s="85"/>
      <c r="G23" s="72">
        <v>2000</v>
      </c>
      <c r="H23" s="55"/>
      <c r="I23" s="6"/>
      <c r="J23" s="6"/>
      <c r="K23" s="7">
        <f>IF(I23&lt;&gt;"",J23,"")</f>
      </c>
      <c r="L23" s="6"/>
      <c r="M23" s="6"/>
      <c r="N23" s="6"/>
      <c r="O23" s="6"/>
      <c r="P23" s="52"/>
      <c r="Q23" s="52"/>
      <c r="R23" s="52"/>
      <c r="S23" s="52"/>
    </row>
    <row r="24" spans="2:19" ht="15.75">
      <c r="B24" s="85" t="s">
        <v>58</v>
      </c>
      <c r="C24" s="85"/>
      <c r="D24" s="85"/>
      <c r="E24" s="85"/>
      <c r="F24" s="85"/>
      <c r="G24" s="72">
        <v>1000</v>
      </c>
      <c r="H24" s="55"/>
      <c r="I24" s="53"/>
      <c r="J24" s="53"/>
      <c r="K24" s="53"/>
      <c r="L24" s="58"/>
      <c r="M24" s="52"/>
      <c r="N24" s="52"/>
      <c r="O24" s="52"/>
      <c r="P24" s="52"/>
      <c r="Q24" s="52"/>
      <c r="R24" s="52"/>
      <c r="S24" s="52"/>
    </row>
    <row r="25" spans="1:19" ht="15.75">
      <c r="A25" s="4"/>
      <c r="B25" s="85" t="s">
        <v>59</v>
      </c>
      <c r="C25" s="85"/>
      <c r="D25" s="85"/>
      <c r="E25" s="85"/>
      <c r="F25" s="85"/>
      <c r="G25" s="72">
        <v>5000</v>
      </c>
      <c r="H25" s="55"/>
      <c r="I25" s="53"/>
      <c r="J25" s="53"/>
      <c r="K25" s="53"/>
      <c r="L25" s="56"/>
      <c r="M25" s="59"/>
      <c r="N25" s="59"/>
      <c r="O25" s="59"/>
      <c r="P25" s="52"/>
      <c r="Q25" s="52"/>
      <c r="R25" s="52"/>
      <c r="S25" s="52"/>
    </row>
    <row r="26" spans="2:19" ht="15.75">
      <c r="B26" s="95">
        <f>IF(F2=I18,10%,IF(F2=I19,10%,IF(F2=I20,15%,IF(F2=I21,15%,""))))</f>
        <v>0.1</v>
      </c>
      <c r="C26" s="85"/>
      <c r="D26" s="85"/>
      <c r="E26" s="85"/>
      <c r="F26" s="85"/>
      <c r="G26" s="73">
        <f>(SUM(G17:G25))*B26</f>
        <v>1245</v>
      </c>
      <c r="H26" s="55"/>
      <c r="I26" s="53"/>
      <c r="J26" s="53"/>
      <c r="K26" s="53"/>
      <c r="L26" s="56"/>
      <c r="M26" s="59"/>
      <c r="N26" s="59"/>
      <c r="O26" s="59"/>
      <c r="P26" s="52"/>
      <c r="Q26" s="52"/>
      <c r="R26" s="52"/>
      <c r="S26" s="52"/>
    </row>
    <row r="27" spans="2:19" ht="15.75">
      <c r="B27" s="85"/>
      <c r="C27" s="85"/>
      <c r="D27" s="85"/>
      <c r="E27" s="85"/>
      <c r="F27" s="85"/>
      <c r="G27" s="72"/>
      <c r="H27" s="55"/>
      <c r="I27" s="53"/>
      <c r="J27" s="53"/>
      <c r="K27" s="53"/>
      <c r="L27" s="60"/>
      <c r="M27" s="59"/>
      <c r="N27" s="59"/>
      <c r="O27" s="59"/>
      <c r="P27" s="52"/>
      <c r="Q27" s="52"/>
      <c r="R27" s="52"/>
      <c r="S27" s="52"/>
    </row>
    <row r="28" spans="2:19" ht="15.75">
      <c r="B28" s="85"/>
      <c r="C28" s="85"/>
      <c r="D28" s="85"/>
      <c r="E28" s="85"/>
      <c r="F28" s="85"/>
      <c r="G28" s="79"/>
      <c r="H28" s="55"/>
      <c r="I28" s="53"/>
      <c r="J28" s="53"/>
      <c r="K28" s="53"/>
      <c r="L28" s="61"/>
      <c r="M28" s="59"/>
      <c r="N28" s="59"/>
      <c r="O28" s="59"/>
      <c r="P28" s="52"/>
      <c r="Q28" s="52"/>
      <c r="R28" s="52"/>
      <c r="S28" s="52"/>
    </row>
    <row r="29" spans="8:19" ht="15">
      <c r="H29" s="57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8:19" ht="15">
      <c r="H30" s="52"/>
      <c r="I30" s="53"/>
      <c r="J30" s="53"/>
      <c r="K30" s="53"/>
      <c r="L30" s="58"/>
      <c r="M30" s="52"/>
      <c r="N30" s="52"/>
      <c r="O30" s="52"/>
      <c r="P30" s="52"/>
      <c r="Q30" s="52"/>
      <c r="R30" s="52"/>
      <c r="S30" s="52"/>
    </row>
    <row r="31" spans="1:19" ht="15">
      <c r="A31" s="5"/>
      <c r="B31" s="92"/>
      <c r="C31" s="92"/>
      <c r="D31" s="92"/>
      <c r="E31" s="92"/>
      <c r="F31" s="92"/>
      <c r="G31" s="92"/>
      <c r="H31" s="54"/>
      <c r="I31" s="53"/>
      <c r="J31" s="53"/>
      <c r="K31" s="53"/>
      <c r="L31" s="56"/>
      <c r="M31" s="52"/>
      <c r="N31" s="52"/>
      <c r="O31" s="52"/>
      <c r="P31" s="52"/>
      <c r="Q31" s="52"/>
      <c r="R31" s="52"/>
      <c r="S31" s="52"/>
    </row>
    <row r="32" spans="2:18" ht="15">
      <c r="B32" s="9"/>
      <c r="C32" s="10"/>
      <c r="D32" s="10"/>
      <c r="E32" s="10"/>
      <c r="F32" s="10"/>
      <c r="G32" s="10"/>
      <c r="H32" s="2"/>
      <c r="I32" s="7"/>
      <c r="J32" s="7"/>
      <c r="K32" s="7"/>
      <c r="L32" s="8"/>
      <c r="M32" s="6"/>
      <c r="N32" s="6"/>
      <c r="O32" s="6"/>
      <c r="P32" s="6"/>
      <c r="Q32" s="6"/>
      <c r="R32" s="6"/>
    </row>
    <row r="33" spans="2:18" ht="15">
      <c r="B33" s="11"/>
      <c r="C33" s="12"/>
      <c r="D33" s="12"/>
      <c r="E33" s="12"/>
      <c r="F33" s="12"/>
      <c r="G33" s="13"/>
      <c r="H33" s="3"/>
      <c r="I33" s="7"/>
      <c r="J33" s="7"/>
      <c r="K33" s="7"/>
      <c r="L33" s="25"/>
      <c r="M33" s="6"/>
      <c r="N33" s="6"/>
      <c r="O33" s="6"/>
      <c r="P33" s="6"/>
      <c r="Q33" s="6"/>
      <c r="R33" s="6"/>
    </row>
    <row r="34" spans="2:18" ht="15">
      <c r="B34" s="11"/>
      <c r="C34" s="12"/>
      <c r="D34" s="12"/>
      <c r="E34" s="12"/>
      <c r="F34" s="12"/>
      <c r="G34" s="13"/>
      <c r="H34" s="3"/>
      <c r="I34" s="7"/>
      <c r="J34" s="7"/>
      <c r="K34" s="7"/>
      <c r="L34" s="26"/>
      <c r="M34" s="6"/>
      <c r="N34" s="6"/>
      <c r="O34" s="6"/>
      <c r="P34" s="6"/>
      <c r="Q34" s="6"/>
      <c r="R34" s="6"/>
    </row>
    <row r="35" spans="2:18" ht="15">
      <c r="B35" s="11"/>
      <c r="C35" s="12"/>
      <c r="D35" s="12"/>
      <c r="E35" s="12"/>
      <c r="F35" s="12"/>
      <c r="G35" s="13"/>
      <c r="H35" s="3"/>
      <c r="I35" s="7"/>
      <c r="J35" s="7"/>
      <c r="K35" s="7"/>
      <c r="L35" s="27"/>
      <c r="M35" s="6"/>
      <c r="N35" s="6"/>
      <c r="O35" s="6"/>
      <c r="P35" s="6"/>
      <c r="Q35" s="6"/>
      <c r="R35" s="6"/>
    </row>
    <row r="36" spans="2:18" ht="15">
      <c r="B36" s="11"/>
      <c r="C36" s="12"/>
      <c r="D36" s="12"/>
      <c r="E36" s="12"/>
      <c r="F36" s="12"/>
      <c r="G36" s="13"/>
      <c r="H36" s="3"/>
      <c r="I36" s="28" t="s">
        <v>2</v>
      </c>
      <c r="J36" s="6"/>
      <c r="K36" s="6"/>
      <c r="L36" s="6"/>
      <c r="M36" s="6"/>
      <c r="N36" s="6"/>
      <c r="O36" s="6"/>
      <c r="P36" s="6"/>
      <c r="Q36" s="6"/>
      <c r="R36" s="6"/>
    </row>
    <row r="37" spans="1:18" ht="15">
      <c r="A37" s="20"/>
      <c r="B37" s="21"/>
      <c r="C37" s="22"/>
      <c r="D37" s="22"/>
      <c r="E37" s="22"/>
      <c r="F37" s="22"/>
      <c r="G37" s="23"/>
      <c r="H37" s="3"/>
      <c r="I37" s="28" t="s">
        <v>3</v>
      </c>
      <c r="J37" s="104" t="s">
        <v>66</v>
      </c>
      <c r="K37" s="6"/>
      <c r="L37" s="6"/>
      <c r="M37" s="6"/>
      <c r="N37" s="6"/>
      <c r="O37" s="6"/>
      <c r="P37" s="6"/>
      <c r="Q37" s="6"/>
      <c r="R37" s="6"/>
    </row>
    <row r="38" spans="2:18" ht="15">
      <c r="B38" s="21"/>
      <c r="C38" s="22"/>
      <c r="D38" s="22"/>
      <c r="E38" s="22"/>
      <c r="F38" s="22"/>
      <c r="G38" s="23"/>
      <c r="H38" s="3"/>
      <c r="I38" s="28" t="s">
        <v>4</v>
      </c>
      <c r="J38" s="104" t="s">
        <v>67</v>
      </c>
      <c r="K38" s="6"/>
      <c r="L38" s="6"/>
      <c r="M38" s="6"/>
      <c r="N38" s="6"/>
      <c r="O38" s="6"/>
      <c r="P38" s="6"/>
      <c r="Q38" s="6"/>
      <c r="R38" s="6"/>
    </row>
    <row r="39" spans="1:18" ht="15">
      <c r="A39" s="35"/>
      <c r="B39" s="36"/>
      <c r="C39" s="37"/>
      <c r="D39" s="37"/>
      <c r="E39" s="37"/>
      <c r="F39" s="37"/>
      <c r="G39" s="38"/>
      <c r="H39" s="38"/>
      <c r="I39" s="28" t="s">
        <v>5</v>
      </c>
      <c r="J39" s="6"/>
      <c r="K39" s="6"/>
      <c r="L39" s="6"/>
      <c r="M39" s="6"/>
      <c r="N39" s="6"/>
      <c r="O39" s="6"/>
      <c r="P39" s="6"/>
      <c r="Q39" s="6"/>
      <c r="R39" s="6"/>
    </row>
    <row r="40" spans="1:18" ht="15">
      <c r="A40" s="35"/>
      <c r="B40" s="36"/>
      <c r="C40" s="37"/>
      <c r="D40" s="37"/>
      <c r="E40" s="37"/>
      <c r="F40" s="37"/>
      <c r="G40" s="38"/>
      <c r="H40" s="38"/>
      <c r="I40" s="28" t="s">
        <v>6</v>
      </c>
      <c r="J40" s="6"/>
      <c r="K40" s="6"/>
      <c r="L40" s="6"/>
      <c r="M40" s="6"/>
      <c r="N40" s="6"/>
      <c r="O40" s="6"/>
      <c r="P40" s="6"/>
      <c r="Q40" s="6"/>
      <c r="R40" s="6"/>
    </row>
    <row r="41" spans="1:18" ht="15">
      <c r="A41" s="35"/>
      <c r="B41" s="36"/>
      <c r="C41" s="37"/>
      <c r="D41" s="37"/>
      <c r="E41" s="37"/>
      <c r="F41" s="37"/>
      <c r="G41" s="38"/>
      <c r="H41" s="38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">
      <c r="A42" s="20"/>
      <c r="B42" s="21"/>
      <c r="C42" s="22"/>
      <c r="D42" s="22"/>
      <c r="E42" s="22"/>
      <c r="F42" s="22"/>
      <c r="G42" s="23"/>
      <c r="H42" s="38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">
      <c r="A43" s="20"/>
      <c r="B43" s="21"/>
      <c r="C43" s="22"/>
      <c r="D43" s="22"/>
      <c r="E43" s="22"/>
      <c r="F43" s="22"/>
      <c r="G43" s="23"/>
      <c r="H43" s="38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8" ht="15">
      <c r="A44" s="20"/>
      <c r="B44" s="21"/>
      <c r="C44" s="22"/>
      <c r="D44" s="22"/>
      <c r="E44" s="22"/>
      <c r="F44" s="22"/>
      <c r="G44" s="23"/>
      <c r="H44" s="38"/>
    </row>
    <row r="45" spans="1:8" ht="15">
      <c r="A45" s="20"/>
      <c r="B45" s="20"/>
      <c r="C45" s="20"/>
      <c r="D45" s="20"/>
      <c r="E45" s="20"/>
      <c r="F45" s="20"/>
      <c r="G45" s="20"/>
      <c r="H45" s="39"/>
    </row>
    <row r="46" spans="1:8" ht="15">
      <c r="A46" s="20"/>
      <c r="B46" s="93"/>
      <c r="C46" s="93"/>
      <c r="D46" s="93"/>
      <c r="E46" s="93"/>
      <c r="F46" s="93"/>
      <c r="G46" s="64"/>
      <c r="H46" s="40"/>
    </row>
    <row r="47" spans="1:8" ht="15">
      <c r="A47" s="20"/>
      <c r="B47" s="93"/>
      <c r="C47" s="93"/>
      <c r="D47" s="93"/>
      <c r="E47" s="93"/>
      <c r="F47" s="93"/>
      <c r="G47" s="64"/>
      <c r="H47" s="40"/>
    </row>
    <row r="48" spans="1:8" ht="15">
      <c r="A48" s="20"/>
      <c r="B48" s="65"/>
      <c r="C48" s="66"/>
      <c r="D48" s="66"/>
      <c r="E48" s="66"/>
      <c r="F48" s="66"/>
      <c r="G48" s="66"/>
      <c r="H48" s="29"/>
    </row>
    <row r="49" spans="1:8" ht="15">
      <c r="A49" s="20"/>
      <c r="B49" s="94"/>
      <c r="C49" s="94"/>
      <c r="D49" s="94"/>
      <c r="E49" s="94"/>
      <c r="F49" s="94"/>
      <c r="G49" s="94"/>
      <c r="H49" s="41"/>
    </row>
    <row r="50" spans="1:8" ht="15">
      <c r="A50" s="20"/>
      <c r="B50" s="66"/>
      <c r="C50" s="67"/>
      <c r="D50" s="67"/>
      <c r="E50" s="67"/>
      <c r="F50" s="67"/>
      <c r="G50" s="67"/>
      <c r="H50" s="41"/>
    </row>
    <row r="51" spans="1:8" ht="15">
      <c r="A51" s="20"/>
      <c r="B51" s="21"/>
      <c r="C51" s="22"/>
      <c r="D51" s="22"/>
      <c r="E51" s="22"/>
      <c r="F51" s="22"/>
      <c r="G51" s="23"/>
      <c r="H51" s="38"/>
    </row>
    <row r="52" spans="1:8" ht="15">
      <c r="A52" s="20"/>
      <c r="B52" s="20"/>
      <c r="C52" s="20"/>
      <c r="D52" s="23"/>
      <c r="E52" s="22"/>
      <c r="F52" s="22"/>
      <c r="G52" s="23"/>
      <c r="H52" s="38"/>
    </row>
    <row r="53" spans="4:8" ht="15">
      <c r="D53" s="22"/>
      <c r="E53" s="22"/>
      <c r="F53" s="22"/>
      <c r="G53" s="23"/>
      <c r="H53" s="38"/>
    </row>
    <row r="54" spans="4:8" ht="15">
      <c r="D54" s="22"/>
      <c r="E54" s="22"/>
      <c r="F54" s="22"/>
      <c r="G54" s="23"/>
      <c r="H54" s="38"/>
    </row>
    <row r="55" spans="4:8" ht="15">
      <c r="D55" s="23"/>
      <c r="E55" s="22"/>
      <c r="F55" s="22"/>
      <c r="G55" s="23"/>
      <c r="H55" s="38"/>
    </row>
    <row r="56" spans="4:8" ht="15">
      <c r="D56" s="22"/>
      <c r="E56" s="22"/>
      <c r="F56" s="22"/>
      <c r="G56" s="23"/>
      <c r="H56" s="38"/>
    </row>
    <row r="57" spans="4:8" ht="15">
      <c r="D57" s="22"/>
      <c r="E57" s="22"/>
      <c r="F57" s="22"/>
      <c r="G57" s="23"/>
      <c r="H57" s="38"/>
    </row>
    <row r="58" spans="1:8" ht="15">
      <c r="A58" s="20"/>
      <c r="B58" s="21"/>
      <c r="C58" s="23"/>
      <c r="D58" s="23"/>
      <c r="E58" s="22"/>
      <c r="F58" s="22"/>
      <c r="G58" s="23"/>
      <c r="H58" s="38"/>
    </row>
    <row r="59" spans="1:8" ht="15">
      <c r="A59" s="35"/>
      <c r="B59" s="36"/>
      <c r="C59" s="37"/>
      <c r="D59" s="37"/>
      <c r="E59" s="37"/>
      <c r="F59" s="37"/>
      <c r="G59" s="38"/>
      <c r="H59" s="38"/>
    </row>
    <row r="60" spans="1:8" ht="15">
      <c r="A60" s="35"/>
      <c r="B60" s="36"/>
      <c r="C60" s="37"/>
      <c r="D60" s="37"/>
      <c r="E60" s="37"/>
      <c r="F60" s="37"/>
      <c r="G60" s="38"/>
      <c r="H60" s="38"/>
    </row>
    <row r="61" spans="1:8" ht="15">
      <c r="A61" s="35"/>
      <c r="B61" s="36"/>
      <c r="C61" s="38"/>
      <c r="D61" s="38"/>
      <c r="E61" s="37"/>
      <c r="F61" s="37"/>
      <c r="G61" s="38"/>
      <c r="H61" s="38"/>
    </row>
    <row r="62" spans="1:8" ht="15">
      <c r="A62" s="35"/>
      <c r="B62" s="36"/>
      <c r="C62" s="37"/>
      <c r="D62" s="37"/>
      <c r="E62" s="37"/>
      <c r="F62" s="37"/>
      <c r="G62" s="38"/>
      <c r="H62" s="38"/>
    </row>
    <row r="63" spans="1:8" ht="15">
      <c r="A63" s="35"/>
      <c r="B63" s="81"/>
      <c r="C63" s="81"/>
      <c r="D63" s="81"/>
      <c r="E63" s="81"/>
      <c r="F63" s="81"/>
      <c r="G63" s="39"/>
      <c r="H63" s="39"/>
    </row>
    <row r="64" spans="1:8" ht="15">
      <c r="A64" s="35"/>
      <c r="B64" s="81"/>
      <c r="C64" s="81"/>
      <c r="D64" s="81"/>
      <c r="E64" s="81"/>
      <c r="F64" s="81"/>
      <c r="G64" s="39"/>
      <c r="H64" s="40"/>
    </row>
    <row r="65" spans="1:8" ht="15">
      <c r="A65" s="35"/>
      <c r="B65" s="81"/>
      <c r="C65" s="81"/>
      <c r="D65" s="81"/>
      <c r="E65" s="81"/>
      <c r="F65" s="81"/>
      <c r="G65" s="39"/>
      <c r="H65" s="40"/>
    </row>
    <row r="66" spans="1:8" ht="15">
      <c r="A66" s="35"/>
      <c r="B66" s="29"/>
      <c r="C66" s="29"/>
      <c r="D66" s="29"/>
      <c r="E66" s="29"/>
      <c r="F66" s="29"/>
      <c r="G66" s="29"/>
      <c r="H66" s="29"/>
    </row>
    <row r="67" spans="1:8" ht="15">
      <c r="A67" s="35"/>
      <c r="B67" s="29"/>
      <c r="C67" s="29"/>
      <c r="D67" s="29"/>
      <c r="E67" s="29"/>
      <c r="F67" s="29"/>
      <c r="G67" s="29"/>
      <c r="H67" s="29"/>
    </row>
    <row r="68" spans="1:8" ht="15">
      <c r="A68" s="35"/>
      <c r="B68" s="29"/>
      <c r="C68" s="29"/>
      <c r="D68" s="29"/>
      <c r="E68" s="29"/>
      <c r="F68" s="29"/>
      <c r="G68" s="29"/>
      <c r="H68" s="29"/>
    </row>
    <row r="69" spans="1:8" ht="15">
      <c r="A69" s="35"/>
      <c r="B69" s="29"/>
      <c r="C69" s="29"/>
      <c r="D69" s="29"/>
      <c r="E69" s="29"/>
      <c r="F69" s="29"/>
      <c r="G69" s="29"/>
      <c r="H69" s="29"/>
    </row>
    <row r="70" spans="1:8" ht="15">
      <c r="A70" s="35"/>
      <c r="B70" s="29"/>
      <c r="C70" s="29"/>
      <c r="D70" s="29"/>
      <c r="E70" s="29"/>
      <c r="F70" s="29"/>
      <c r="G70" s="29"/>
      <c r="H70" s="29"/>
    </row>
    <row r="71" spans="1:8" ht="15">
      <c r="A71" s="35"/>
      <c r="B71" s="29"/>
      <c r="C71" s="29"/>
      <c r="D71" s="29"/>
      <c r="E71" s="29"/>
      <c r="F71" s="29"/>
      <c r="G71" s="29"/>
      <c r="H71" s="29"/>
    </row>
    <row r="72" spans="1:8" ht="15">
      <c r="A72" s="35"/>
      <c r="B72" s="29"/>
      <c r="C72" s="29"/>
      <c r="D72" s="29"/>
      <c r="E72" s="29"/>
      <c r="F72" s="29"/>
      <c r="G72" s="29"/>
      <c r="H72" s="29"/>
    </row>
    <row r="73" spans="2:8" ht="15">
      <c r="B73" s="1"/>
      <c r="C73" s="1"/>
      <c r="D73" s="1"/>
      <c r="E73" s="1"/>
      <c r="F73" s="1"/>
      <c r="G73" s="1"/>
      <c r="H73" s="1"/>
    </row>
    <row r="74" spans="2:8" ht="15">
      <c r="B74" s="1"/>
      <c r="C74" s="1"/>
      <c r="D74" s="1"/>
      <c r="E74" s="1"/>
      <c r="F74" s="1"/>
      <c r="G74" s="1"/>
      <c r="H74" s="1"/>
    </row>
    <row r="75" spans="2:8" ht="15">
      <c r="B75" s="1"/>
      <c r="C75" s="1"/>
      <c r="D75" s="1"/>
      <c r="E75" s="1"/>
      <c r="F75" s="1"/>
      <c r="G75" s="1"/>
      <c r="H75" s="1"/>
    </row>
    <row r="76" spans="2:8" ht="15">
      <c r="B76" s="1"/>
      <c r="C76" s="1"/>
      <c r="D76" s="1"/>
      <c r="E76" s="1"/>
      <c r="F76" s="1"/>
      <c r="G76" s="1"/>
      <c r="H76" s="1"/>
    </row>
    <row r="77" spans="2:8" ht="15">
      <c r="B77" s="1"/>
      <c r="C77" s="1"/>
      <c r="D77" s="1"/>
      <c r="E77" s="1"/>
      <c r="F77" s="1"/>
      <c r="G77" s="1"/>
      <c r="H77" s="1"/>
    </row>
    <row r="78" spans="2:8" ht="15">
      <c r="B78" s="1"/>
      <c r="C78" s="1"/>
      <c r="D78" s="1"/>
      <c r="E78" s="1"/>
      <c r="F78" s="1"/>
      <c r="G78" s="1"/>
      <c r="H78" s="1"/>
    </row>
    <row r="79" spans="2:8" ht="15">
      <c r="B79" s="1"/>
      <c r="C79" s="1"/>
      <c r="D79" s="1"/>
      <c r="E79" s="1"/>
      <c r="F79" s="1"/>
      <c r="G79" s="1"/>
      <c r="H79" s="1"/>
    </row>
    <row r="80" spans="2:8" ht="15">
      <c r="B80" s="1"/>
      <c r="C80" s="1"/>
      <c r="D80" s="1"/>
      <c r="E80" s="1"/>
      <c r="F80" s="1"/>
      <c r="G80" s="1"/>
      <c r="H80" s="1"/>
    </row>
    <row r="81" spans="2:8" ht="15">
      <c r="B81" s="1"/>
      <c r="C81" s="1"/>
      <c r="D81" s="1"/>
      <c r="E81" s="1"/>
      <c r="F81" s="1"/>
      <c r="G81" s="1"/>
      <c r="H81" s="1"/>
    </row>
    <row r="82" spans="2:8" ht="15">
      <c r="B82" s="1"/>
      <c r="C82" s="1"/>
      <c r="D82" s="1"/>
      <c r="E82" s="1"/>
      <c r="F82" s="1"/>
      <c r="G82" s="1"/>
      <c r="H82" s="1"/>
    </row>
    <row r="83" spans="2:8" ht="15">
      <c r="B83" s="1"/>
      <c r="C83" s="1"/>
      <c r="D83" s="1"/>
      <c r="E83" s="1"/>
      <c r="F83" s="1"/>
      <c r="G83" s="1"/>
      <c r="H83" s="1"/>
    </row>
    <row r="84" spans="2:8" ht="15">
      <c r="B84" s="1"/>
      <c r="C84" s="1"/>
      <c r="D84" s="1"/>
      <c r="E84" s="1"/>
      <c r="F84" s="1"/>
      <c r="G84" s="1"/>
      <c r="H84" s="1"/>
    </row>
    <row r="85" spans="2:8" ht="15">
      <c r="B85" s="1"/>
      <c r="C85" s="1"/>
      <c r="D85" s="1"/>
      <c r="E85" s="1"/>
      <c r="F85" s="1"/>
      <c r="G85" s="1"/>
      <c r="H85" s="1"/>
    </row>
    <row r="86" spans="2:8" ht="15">
      <c r="B86" s="1"/>
      <c r="C86" s="1"/>
      <c r="D86" s="1"/>
      <c r="E86" s="1"/>
      <c r="F86" s="1"/>
      <c r="G86" s="1"/>
      <c r="H86" s="1"/>
    </row>
    <row r="87" spans="2:8" ht="15">
      <c r="B87" s="1"/>
      <c r="C87" s="1"/>
      <c r="D87" s="1"/>
      <c r="E87" s="1"/>
      <c r="F87" s="1"/>
      <c r="G87" s="1"/>
      <c r="H87" s="1"/>
    </row>
    <row r="88" spans="2:8" ht="15">
      <c r="B88" s="1"/>
      <c r="C88" s="1"/>
      <c r="D88" s="1"/>
      <c r="E88" s="1"/>
      <c r="F88" s="1"/>
      <c r="G88" s="1"/>
      <c r="H88" s="1"/>
    </row>
    <row r="89" spans="2:8" ht="15">
      <c r="B89" s="1"/>
      <c r="C89" s="1"/>
      <c r="D89" s="1"/>
      <c r="E89" s="1"/>
      <c r="F89" s="1"/>
      <c r="G89" s="1"/>
      <c r="H89" s="1"/>
    </row>
    <row r="90" spans="2:8" ht="15">
      <c r="B90" s="1"/>
      <c r="C90" s="1"/>
      <c r="D90" s="1"/>
      <c r="E90" s="1"/>
      <c r="F90" s="1"/>
      <c r="G90" s="1"/>
      <c r="H90" s="1"/>
    </row>
    <row r="91" spans="2:8" ht="15">
      <c r="B91" s="1"/>
      <c r="C91" s="1"/>
      <c r="D91" s="1"/>
      <c r="E91" s="1"/>
      <c r="F91" s="1"/>
      <c r="G91" s="1"/>
      <c r="H91" s="1"/>
    </row>
    <row r="92" spans="2:8" ht="15">
      <c r="B92" s="1"/>
      <c r="C92" s="1"/>
      <c r="D92" s="1"/>
      <c r="E92" s="1"/>
      <c r="F92" s="1"/>
      <c r="G92" s="1"/>
      <c r="H92" s="1"/>
    </row>
    <row r="93" spans="2:8" ht="15">
      <c r="B93" s="1"/>
      <c r="C93" s="1"/>
      <c r="D93" s="1"/>
      <c r="E93" s="1"/>
      <c r="F93" s="1"/>
      <c r="G93" s="1"/>
      <c r="H93" s="1"/>
    </row>
    <row r="94" spans="2:8" ht="15">
      <c r="B94" s="1"/>
      <c r="C94" s="1"/>
      <c r="D94" s="1"/>
      <c r="E94" s="1"/>
      <c r="F94" s="1"/>
      <c r="G94" s="1"/>
      <c r="H94" s="1"/>
    </row>
    <row r="95" spans="2:8" ht="15">
      <c r="B95" s="1"/>
      <c r="C95" s="1"/>
      <c r="D95" s="1"/>
      <c r="E95" s="1"/>
      <c r="F95" s="1"/>
      <c r="G95" s="1"/>
      <c r="H95" s="1"/>
    </row>
    <row r="96" spans="2:8" ht="15">
      <c r="B96" s="1"/>
      <c r="C96" s="1"/>
      <c r="D96" s="1"/>
      <c r="E96" s="1"/>
      <c r="F96" s="1"/>
      <c r="G96" s="1"/>
      <c r="H96" s="1"/>
    </row>
    <row r="97" spans="2:8" ht="15">
      <c r="B97" s="1"/>
      <c r="C97" s="1"/>
      <c r="D97" s="1"/>
      <c r="E97" s="1"/>
      <c r="F97" s="1"/>
      <c r="G97" s="1"/>
      <c r="H97" s="1"/>
    </row>
    <row r="98" spans="2:8" ht="15">
      <c r="B98" s="1"/>
      <c r="C98" s="1"/>
      <c r="D98" s="1"/>
      <c r="E98" s="1"/>
      <c r="F98" s="1"/>
      <c r="G98" s="1"/>
      <c r="H98" s="1"/>
    </row>
    <row r="99" spans="2:8" ht="15">
      <c r="B99" s="1"/>
      <c r="C99" s="1"/>
      <c r="D99" s="1"/>
      <c r="E99" s="1"/>
      <c r="F99" s="1"/>
      <c r="G99" s="1"/>
      <c r="H99" s="1"/>
    </row>
    <row r="100" spans="2:8" ht="15">
      <c r="B100" s="1"/>
      <c r="C100" s="1"/>
      <c r="D100" s="1"/>
      <c r="E100" s="1"/>
      <c r="F100" s="1"/>
      <c r="G100" s="1"/>
      <c r="H100" s="1"/>
    </row>
    <row r="101" spans="2:8" ht="15">
      <c r="B101" s="1"/>
      <c r="C101" s="1"/>
      <c r="D101" s="1"/>
      <c r="E101" s="1"/>
      <c r="F101" s="1"/>
      <c r="G101" s="1"/>
      <c r="H101" s="1"/>
    </row>
    <row r="102" spans="2:8" ht="15">
      <c r="B102" s="1"/>
      <c r="C102" s="1"/>
      <c r="D102" s="1"/>
      <c r="E102" s="1"/>
      <c r="F102" s="1"/>
      <c r="G102" s="1"/>
      <c r="H102" s="1"/>
    </row>
    <row r="103" spans="2:8" ht="15">
      <c r="B103" s="1"/>
      <c r="C103" s="1"/>
      <c r="D103" s="1"/>
      <c r="E103" s="1"/>
      <c r="F103" s="1"/>
      <c r="G103" s="1"/>
      <c r="H103" s="1"/>
    </row>
    <row r="104" spans="2:8" ht="15">
      <c r="B104" s="1"/>
      <c r="C104" s="1"/>
      <c r="D104" s="1"/>
      <c r="E104" s="1"/>
      <c r="F104" s="1"/>
      <c r="G104" s="1"/>
      <c r="H104" s="1"/>
    </row>
    <row r="105" spans="2:8" ht="15">
      <c r="B105" s="1"/>
      <c r="C105" s="1"/>
      <c r="D105" s="1"/>
      <c r="E105" s="1"/>
      <c r="F105" s="1"/>
      <c r="G105" s="1"/>
      <c r="H105" s="1"/>
    </row>
    <row r="106" spans="2:8" ht="15">
      <c r="B106" s="1"/>
      <c r="C106" s="1"/>
      <c r="D106" s="1"/>
      <c r="E106" s="1"/>
      <c r="F106" s="1"/>
      <c r="G106" s="1"/>
      <c r="H106" s="1"/>
    </row>
    <row r="107" spans="2:8" ht="15">
      <c r="B107" s="1"/>
      <c r="C107" s="1"/>
      <c r="D107" s="1"/>
      <c r="E107" s="1"/>
      <c r="F107" s="1"/>
      <c r="G107" s="1"/>
      <c r="H107" s="1"/>
    </row>
    <row r="108" spans="2:8" ht="15">
      <c r="B108" s="1"/>
      <c r="C108" s="1"/>
      <c r="D108" s="1"/>
      <c r="E108" s="1"/>
      <c r="F108" s="1"/>
      <c r="G108" s="1"/>
      <c r="H108" s="1"/>
    </row>
  </sheetData>
  <sheetProtection/>
  <mergeCells count="34">
    <mergeCell ref="B1:G1"/>
    <mergeCell ref="I1:P1"/>
    <mergeCell ref="B2:E2"/>
    <mergeCell ref="F2:G2"/>
    <mergeCell ref="B3:F3"/>
    <mergeCell ref="B5:F5"/>
    <mergeCell ref="B6:F6"/>
    <mergeCell ref="B7:F7"/>
    <mergeCell ref="B8:F8"/>
    <mergeCell ref="B10:F10"/>
    <mergeCell ref="B11:F11"/>
    <mergeCell ref="B12:F12"/>
    <mergeCell ref="B47:F47"/>
    <mergeCell ref="B49:G49"/>
    <mergeCell ref="B23:F23"/>
    <mergeCell ref="B24:F24"/>
    <mergeCell ref="B25:F25"/>
    <mergeCell ref="B26:F26"/>
    <mergeCell ref="B13:F13"/>
    <mergeCell ref="B15:G15"/>
    <mergeCell ref="B31:G31"/>
    <mergeCell ref="B46:F46"/>
    <mergeCell ref="B27:F27"/>
    <mergeCell ref="B28:F28"/>
    <mergeCell ref="B63:F63"/>
    <mergeCell ref="B64:F64"/>
    <mergeCell ref="B65:F65"/>
    <mergeCell ref="B16:F16"/>
    <mergeCell ref="B17:F17"/>
    <mergeCell ref="B18:F18"/>
    <mergeCell ref="B19:F19"/>
    <mergeCell ref="B20:F20"/>
    <mergeCell ref="B21:F21"/>
    <mergeCell ref="B22:F22"/>
  </mergeCells>
  <dataValidations count="1">
    <dataValidation type="list" allowBlank="1" showInputMessage="1" showErrorMessage="1" sqref="F2:G2">
      <formula1>$I$18:$I$21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P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2015-11-25T20:16:11Z</dcterms:modified>
  <cp:category/>
  <cp:version/>
  <cp:contentType/>
  <cp:contentStatus/>
</cp:coreProperties>
</file>