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filterPrivacy="1"/>
  <mc:AlternateContent xmlns:mc="http://schemas.openxmlformats.org/markup-compatibility/2006">
    <mc:Choice Requires="x15">
      <x15ac:absPath xmlns:x15ac="http://schemas.microsoft.com/office/spreadsheetml/2010/11/ac" url="/Users/Igor/Google Диск/Kiss Energy/Для продажи франшизы/"/>
    </mc:Choice>
  </mc:AlternateContent>
  <bookViews>
    <workbookView xWindow="0" yWindow="460" windowWidth="28800" windowHeight="16240"/>
  </bookViews>
  <sheets>
    <sheet name="Лист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39" i="1"/>
  <c r="G41" i="1"/>
  <c r="H37" i="1"/>
  <c r="H39" i="1"/>
  <c r="H41" i="1"/>
  <c r="I37" i="1"/>
  <c r="I39" i="1"/>
  <c r="I41" i="1"/>
  <c r="J37" i="1"/>
  <c r="J39" i="1"/>
  <c r="J41" i="1"/>
  <c r="K37" i="1"/>
  <c r="K39" i="1"/>
  <c r="K41" i="1"/>
  <c r="L37" i="1"/>
  <c r="L39" i="1"/>
  <c r="L41" i="1"/>
  <c r="M37" i="1"/>
  <c r="M39" i="1"/>
  <c r="M41" i="1"/>
  <c r="N37" i="1"/>
  <c r="N39" i="1"/>
  <c r="N41" i="1"/>
  <c r="O37" i="1"/>
  <c r="O39" i="1"/>
  <c r="O41" i="1"/>
  <c r="P37" i="1"/>
  <c r="P39" i="1"/>
  <c r="P41" i="1"/>
  <c r="Q37" i="1"/>
  <c r="Q39" i="1"/>
  <c r="Q41" i="1"/>
  <c r="F37" i="1"/>
  <c r="F39" i="1"/>
  <c r="F41" i="1"/>
  <c r="Q23" i="1"/>
  <c r="G23" i="1"/>
  <c r="H23" i="1"/>
  <c r="I23" i="1"/>
  <c r="J23" i="1"/>
  <c r="K23" i="1"/>
  <c r="L23" i="1"/>
  <c r="M23" i="1"/>
  <c r="N23" i="1"/>
  <c r="O23" i="1"/>
  <c r="P23" i="1"/>
  <c r="F23" i="1"/>
  <c r="G22" i="1"/>
  <c r="G34" i="1"/>
  <c r="G27" i="1"/>
  <c r="G28" i="1"/>
  <c r="G36" i="1"/>
  <c r="H22" i="1"/>
  <c r="H27" i="1"/>
  <c r="H28" i="1"/>
  <c r="H34" i="1"/>
  <c r="H36" i="1"/>
  <c r="I22" i="1"/>
  <c r="I27" i="1"/>
  <c r="I28" i="1"/>
  <c r="I34" i="1"/>
  <c r="I36" i="1"/>
  <c r="J22" i="1"/>
  <c r="J27" i="1"/>
  <c r="J28" i="1"/>
  <c r="J34" i="1"/>
  <c r="J36" i="1"/>
  <c r="K22" i="1"/>
  <c r="K27" i="1"/>
  <c r="K28" i="1"/>
  <c r="K34" i="1"/>
  <c r="K36" i="1"/>
  <c r="L22" i="1"/>
  <c r="L27" i="1"/>
  <c r="L28" i="1"/>
  <c r="L34" i="1"/>
  <c r="L36" i="1"/>
  <c r="M22" i="1"/>
  <c r="M27" i="1"/>
  <c r="M28" i="1"/>
  <c r="M34" i="1"/>
  <c r="M36" i="1"/>
  <c r="N22" i="1"/>
  <c r="N27" i="1"/>
  <c r="N28" i="1"/>
  <c r="N34" i="1"/>
  <c r="N36" i="1"/>
  <c r="O22" i="1"/>
  <c r="O27" i="1"/>
  <c r="O28" i="1"/>
  <c r="O34" i="1"/>
  <c r="O36" i="1"/>
  <c r="P22" i="1"/>
  <c r="P27" i="1"/>
  <c r="P28" i="1"/>
  <c r="P34" i="1"/>
  <c r="P36" i="1"/>
  <c r="Q22" i="1"/>
  <c r="Q27" i="1"/>
  <c r="Q28" i="1"/>
  <c r="Q34" i="1"/>
  <c r="Q36" i="1"/>
  <c r="F22" i="1"/>
  <c r="F27" i="1"/>
  <c r="F28" i="1"/>
  <c r="F36" i="1"/>
  <c r="B16" i="1"/>
</calcChain>
</file>

<file path=xl/sharedStrings.xml><?xml version="1.0" encoding="utf-8"?>
<sst xmlns="http://schemas.openxmlformats.org/spreadsheetml/2006/main" count="100" uniqueCount="67">
  <si>
    <t>Изготовление печати</t>
  </si>
  <si>
    <t>Открытие банковского счета</t>
  </si>
  <si>
    <t>Нотариальные услуги</t>
  </si>
  <si>
    <t>Мобильная связь</t>
  </si>
  <si>
    <t>Можно менять значения</t>
  </si>
  <si>
    <t>Считается автоматически</t>
  </si>
  <si>
    <t>Вид продукции</t>
  </si>
  <si>
    <t>Ед. изм.</t>
  </si>
  <si>
    <t>Объем производства.</t>
  </si>
  <si>
    <t>Шт.</t>
  </si>
  <si>
    <t>Вид продукции, показатель</t>
  </si>
  <si>
    <t>Величина показателя по периодам</t>
  </si>
  <si>
    <t>руб.</t>
  </si>
  <si>
    <t>шт.</t>
  </si>
  <si>
    <t>Руб.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</si>
  <si>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</si>
  <si>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</si>
  <si>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</si>
  <si>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</si>
  <si>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</si>
  <si>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</si>
  <si>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</si>
  <si>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</si>
  <si>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</si>
  <si>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</si>
  <si>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</si>
  <si>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</si>
  <si>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Наябрь</t>
  </si>
  <si>
    <t>Постоянные расходы</t>
  </si>
  <si>
    <t>Бухгалтерские услуги</t>
  </si>
  <si>
    <t>Итого расходов:</t>
  </si>
  <si>
    <t>Регистрационный сбор (гос.пошлина за открытие ИП)</t>
  </si>
  <si>
    <t>Беспроводные зарядные станции Kiss Energy</t>
  </si>
  <si>
    <t xml:space="preserve">Франшиза </t>
  </si>
  <si>
    <t xml:space="preserve">Дрель/перфоратор </t>
  </si>
  <si>
    <t>Меню-холдеры 30шт.</t>
  </si>
  <si>
    <t xml:space="preserve">Печатная продукция </t>
  </si>
  <si>
    <t>ИТОГО:</t>
  </si>
  <si>
    <t>Прочие расходы расходы</t>
  </si>
  <si>
    <t xml:space="preserve"> Стартовые инвестиции             </t>
  </si>
  <si>
    <t xml:space="preserve"> Инвестиции в проект</t>
  </si>
  <si>
    <t>Стоимость франшизы</t>
  </si>
  <si>
    <t>Количество установленных беспроводных зарядных систем</t>
  </si>
  <si>
    <t>2015-2016 гг.</t>
  </si>
  <si>
    <t>Выручка</t>
  </si>
  <si>
    <t>Стоимость 1 установленной беспроводной базы и 2 ресиверов в комплекте и меню-холдера для заведения составит 7 000 руб.</t>
  </si>
  <si>
    <t>210 000</t>
  </si>
  <si>
    <t>490 000</t>
  </si>
  <si>
    <t>700 000</t>
  </si>
  <si>
    <t>770 000</t>
  </si>
  <si>
    <t>840 000</t>
  </si>
  <si>
    <t>Услуга по установке беспроводных зарядных систем в местах общественного пользования</t>
  </si>
  <si>
    <t>7 000</t>
  </si>
  <si>
    <t>Объем продаж,</t>
  </si>
  <si>
    <t>Цена за установленный комплект,  1 ед.</t>
  </si>
  <si>
    <t>Объем реализации/доход</t>
  </si>
  <si>
    <t>Заработная плата сотрудника/установщика 600руб/стол</t>
  </si>
  <si>
    <t>Телефон/связь/интернет</t>
  </si>
  <si>
    <t>Меню-холдер и полиграфия/75руб/шт.</t>
  </si>
  <si>
    <t>Рекламные материалы/визитки/флаера</t>
  </si>
  <si>
    <t>Закупка беспроводных систем/база/ресиверы айфон и андроид/шнур USB/блок питания/3700руб. комплект</t>
  </si>
  <si>
    <t>Доукомплектация материалов/кабель канал/ USB удлинитель и пр. 400руб. для одной устанавливаемой поверхности</t>
  </si>
  <si>
    <t>ПРИБЫЛЬ БЕЗ НАЛОГОВ:</t>
  </si>
  <si>
    <r>
      <rPr>
        <b/>
        <sz val="11"/>
        <color theme="1"/>
        <rFont val="Calibri"/>
        <family val="2"/>
        <charset val="204"/>
        <scheme val="minor"/>
      </rPr>
      <t xml:space="preserve">ЧИСТАЯ ПРИБЫЛЬ </t>
    </r>
    <r>
      <rPr>
        <sz val="11"/>
        <color theme="1"/>
        <rFont val="Calibri"/>
        <family val="2"/>
        <scheme val="minor"/>
      </rPr>
      <t>после уплаты налогов 15% по УСН (доходы минус расходы)</t>
    </r>
  </si>
  <si>
    <t>CRM-система</t>
  </si>
  <si>
    <t>Ежемесячные отчисления/роялти</t>
  </si>
  <si>
    <t>Офисное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</si>
</sst>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2" xfId="0" applyBorder="1"/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6" fillId="2" borderId="2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 indent="1"/>
    </xf>
    <xf numFmtId="0" fontId="0" fillId="7" borderId="2" xfId="0" applyFill="1" applyBorder="1"/>
    <xf numFmtId="0" fontId="0" fillId="7" borderId="2" xfId="0" applyFill="1" applyBorder="1" applyAlignment="1">
      <alignment wrapText="1"/>
    </xf>
    <xf numFmtId="0" fontId="2" fillId="8" borderId="2" xfId="0" applyFont="1" applyFill="1" applyBorder="1"/>
    <xf numFmtId="3" fontId="4" fillId="7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3" fontId="4" fillId="3" borderId="2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6" borderId="2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4" fillId="5" borderId="2" xfId="0" applyFont="1" applyFill="1" applyBorder="1" applyAlignment="1"/>
    <xf numFmtId="0" fontId="4" fillId="3" borderId="2" xfId="0" applyFont="1" applyFill="1" applyBorder="1"/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wrapText="1" indent="1"/>
    </xf>
    <xf numFmtId="0" fontId="0" fillId="7" borderId="7" xfId="0" applyFill="1" applyBorder="1" applyAlignment="1">
      <alignment wrapText="1"/>
    </xf>
    <xf numFmtId="0" fontId="0" fillId="7" borderId="7" xfId="0" applyFill="1" applyBorder="1"/>
    <xf numFmtId="0" fontId="0" fillId="0" borderId="0" xfId="0" applyFill="1" applyBorder="1" applyAlignment="1">
      <alignment wrapText="1"/>
    </xf>
    <xf numFmtId="0" fontId="0" fillId="7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" fillId="10" borderId="2" xfId="0" applyFont="1" applyFill="1" applyBorder="1"/>
    <xf numFmtId="0" fontId="0" fillId="6" borderId="2" xfId="0" applyFill="1" applyBorder="1" applyAlignment="1">
      <alignment wrapText="1"/>
    </xf>
    <xf numFmtId="0" fontId="0" fillId="6" borderId="2" xfId="0" applyFill="1" applyBorder="1"/>
    <xf numFmtId="3" fontId="9" fillId="10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00CC"/>
      <color rgb="FFCC0099"/>
      <color rgb="FFFF5050"/>
      <color rgb="FFFF9999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B21" zoomScale="110" zoomScaleNormal="110" zoomScalePageLayoutView="110" workbookViewId="0">
      <selection activeCell="S30" sqref="S30"/>
    </sheetView>
  </sheetViews>
  <sheetFormatPr baseColWidth="10" defaultColWidth="8.83203125" defaultRowHeight="15" x14ac:dyDescent="0.2"/>
  <cols>
    <col min="1" max="1" width="67.1640625" customWidth="1"/>
    <col min="2" max="2" width="17.83203125" customWidth="1"/>
    <col min="4" max="4" width="30.33203125" customWidth="1"/>
    <col min="6" max="6" width="11.83203125" customWidth="1"/>
    <col min="7" max="7" width="9.83203125" bestFit="1" customWidth="1"/>
    <col min="8" max="8" width="9" bestFit="1" customWidth="1"/>
    <col min="9" max="9" width="9.83203125" bestFit="1" customWidth="1"/>
    <col min="11" max="11" width="15" customWidth="1"/>
  </cols>
  <sheetData>
    <row r="1" spans="1:18" x14ac:dyDescent="0.2">
      <c r="A1" s="1" t="s">
        <v>32</v>
      </c>
      <c r="B1" s="2"/>
    </row>
    <row r="2" spans="1:18" x14ac:dyDescent="0.2">
      <c r="A2" s="2"/>
      <c r="B2" s="3" t="s">
        <v>39</v>
      </c>
      <c r="J2" s="21"/>
      <c r="K2" s="21"/>
      <c r="L2" s="21"/>
      <c r="M2" s="21"/>
      <c r="O2" s="21"/>
      <c r="Q2" s="21"/>
    </row>
    <row r="3" spans="1:18" x14ac:dyDescent="0.2">
      <c r="A3" s="4" t="s">
        <v>40</v>
      </c>
      <c r="B3" s="5"/>
      <c r="D3" s="78" t="s">
        <v>6</v>
      </c>
      <c r="E3" s="79" t="s">
        <v>7</v>
      </c>
      <c r="F3" s="84" t="s">
        <v>8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</row>
    <row r="4" spans="1:18" x14ac:dyDescent="0.2">
      <c r="A4" s="6"/>
      <c r="B4" s="37"/>
      <c r="D4" s="79"/>
      <c r="E4" s="79"/>
      <c r="F4" s="81" t="s">
        <v>43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22"/>
    </row>
    <row r="5" spans="1:18" x14ac:dyDescent="0.2">
      <c r="A5" s="7" t="s">
        <v>31</v>
      </c>
      <c r="B5" s="8">
        <v>800</v>
      </c>
      <c r="D5" s="79"/>
      <c r="E5" s="79"/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4" t="s">
        <v>20</v>
      </c>
      <c r="L5" s="14" t="s">
        <v>21</v>
      </c>
      <c r="M5" s="14" t="s">
        <v>22</v>
      </c>
      <c r="N5" s="14" t="s">
        <v>23</v>
      </c>
      <c r="O5" s="14" t="s">
        <v>24</v>
      </c>
      <c r="P5" s="14" t="s">
        <v>25</v>
      </c>
      <c r="Q5" s="14" t="s">
        <v>26</v>
      </c>
    </row>
    <row r="6" spans="1:18" ht="26" x14ac:dyDescent="0.2">
      <c r="A6" s="7" t="s">
        <v>0</v>
      </c>
      <c r="B6" s="8">
        <v>500</v>
      </c>
      <c r="D6" s="43" t="s">
        <v>42</v>
      </c>
      <c r="E6" s="42" t="s">
        <v>9</v>
      </c>
      <c r="F6" s="44">
        <v>30</v>
      </c>
      <c r="G6" s="44">
        <v>70</v>
      </c>
      <c r="H6" s="27">
        <v>100</v>
      </c>
      <c r="I6" s="27">
        <v>110</v>
      </c>
      <c r="J6" s="27">
        <v>100</v>
      </c>
      <c r="K6" s="27">
        <v>110</v>
      </c>
      <c r="L6" s="27">
        <v>100</v>
      </c>
      <c r="M6" s="27">
        <v>110</v>
      </c>
      <c r="N6" s="27">
        <v>120</v>
      </c>
      <c r="O6" s="27">
        <v>100</v>
      </c>
      <c r="P6" s="27">
        <v>100</v>
      </c>
      <c r="Q6" s="27">
        <v>120</v>
      </c>
    </row>
    <row r="7" spans="1:18" x14ac:dyDescent="0.2">
      <c r="A7" s="9" t="s">
        <v>1</v>
      </c>
      <c r="B7" s="10">
        <v>1000</v>
      </c>
      <c r="D7" s="15" t="s">
        <v>44</v>
      </c>
      <c r="E7" s="38" t="s">
        <v>14</v>
      </c>
      <c r="F7" s="25" t="s">
        <v>46</v>
      </c>
      <c r="G7" s="25" t="s">
        <v>47</v>
      </c>
      <c r="H7" s="25" t="s">
        <v>48</v>
      </c>
      <c r="I7" s="25" t="s">
        <v>49</v>
      </c>
      <c r="J7" s="26" t="s">
        <v>48</v>
      </c>
      <c r="K7" s="29" t="s">
        <v>49</v>
      </c>
      <c r="L7" s="26" t="s">
        <v>48</v>
      </c>
      <c r="M7" s="26" t="s">
        <v>49</v>
      </c>
      <c r="N7" s="26" t="s">
        <v>50</v>
      </c>
      <c r="O7" s="26" t="s">
        <v>48</v>
      </c>
      <c r="P7" s="26" t="s">
        <v>48</v>
      </c>
      <c r="Q7" s="26" t="s">
        <v>50</v>
      </c>
    </row>
    <row r="8" spans="1:18" x14ac:dyDescent="0.2">
      <c r="A8" s="9" t="s">
        <v>2</v>
      </c>
      <c r="B8" s="10">
        <v>500</v>
      </c>
      <c r="D8" s="46"/>
      <c r="E8" s="45"/>
      <c r="F8" s="45"/>
      <c r="G8" s="45"/>
      <c r="H8" s="45"/>
      <c r="I8" s="45"/>
      <c r="J8" s="50"/>
      <c r="K8" s="50"/>
      <c r="L8" s="50"/>
      <c r="M8" s="50"/>
      <c r="N8" s="50"/>
      <c r="O8" s="50"/>
      <c r="P8" s="50"/>
      <c r="Q8" s="50"/>
    </row>
    <row r="9" spans="1:18" ht="52" x14ac:dyDescent="0.2">
      <c r="A9" s="9" t="s">
        <v>33</v>
      </c>
      <c r="B9" s="28">
        <v>240000</v>
      </c>
      <c r="D9" s="51" t="s">
        <v>45</v>
      </c>
      <c r="E9" s="45"/>
      <c r="F9" s="45"/>
      <c r="G9" s="45"/>
      <c r="H9" s="45"/>
      <c r="I9" s="45"/>
      <c r="J9" s="50"/>
      <c r="K9" s="50"/>
      <c r="L9" s="50"/>
      <c r="M9" s="50"/>
      <c r="N9" s="50"/>
      <c r="O9" s="50"/>
      <c r="P9" s="50"/>
      <c r="Q9" s="50"/>
    </row>
    <row r="10" spans="1:18" x14ac:dyDescent="0.2">
      <c r="A10" s="9" t="s">
        <v>34</v>
      </c>
      <c r="B10" s="11">
        <v>5000</v>
      </c>
      <c r="D10" s="46"/>
      <c r="E10" s="47"/>
      <c r="F10" s="23"/>
      <c r="G10" s="23"/>
    </row>
    <row r="11" spans="1:18" x14ac:dyDescent="0.2">
      <c r="A11" s="9" t="s">
        <v>35</v>
      </c>
      <c r="B11" s="11">
        <v>1950</v>
      </c>
      <c r="D11" s="52" t="s">
        <v>4</v>
      </c>
      <c r="E11" s="49"/>
      <c r="F11" s="23"/>
      <c r="G11" s="23"/>
    </row>
    <row r="12" spans="1:18" x14ac:dyDescent="0.2">
      <c r="A12" s="9" t="s">
        <v>3</v>
      </c>
      <c r="B12" s="11">
        <v>500</v>
      </c>
      <c r="D12" s="53" t="s">
        <v>41</v>
      </c>
      <c r="E12" s="49"/>
      <c r="F12" s="23"/>
      <c r="G12" s="23"/>
      <c r="H12" s="23"/>
    </row>
    <row r="13" spans="1:18" x14ac:dyDescent="0.2">
      <c r="A13" s="9" t="s">
        <v>36</v>
      </c>
      <c r="B13" s="11">
        <v>1500</v>
      </c>
      <c r="D13" s="54" t="s">
        <v>5</v>
      </c>
      <c r="E13" s="50"/>
      <c r="G13" s="23"/>
    </row>
    <row r="14" spans="1:18" ht="31.25" customHeight="1" x14ac:dyDescent="0.2">
      <c r="A14" s="9" t="s">
        <v>38</v>
      </c>
      <c r="B14" s="11">
        <v>3000</v>
      </c>
    </row>
    <row r="15" spans="1:18" x14ac:dyDescent="0.2">
      <c r="A15" s="12"/>
      <c r="B15" s="11"/>
    </row>
    <row r="16" spans="1:18" x14ac:dyDescent="0.2">
      <c r="A16" s="13" t="s">
        <v>37</v>
      </c>
      <c r="B16" s="41">
        <f>SUM(B5:B15)</f>
        <v>254750</v>
      </c>
    </row>
    <row r="17" spans="1:17" ht="28.75" customHeight="1" x14ac:dyDescent="0.2">
      <c r="A17" s="39"/>
      <c r="B17" s="40"/>
      <c r="D17" s="80" t="s">
        <v>10</v>
      </c>
      <c r="E17" s="80" t="s">
        <v>7</v>
      </c>
      <c r="F17" s="87" t="s">
        <v>11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</row>
    <row r="18" spans="1:17" x14ac:dyDescent="0.2">
      <c r="A18" s="40"/>
      <c r="B18" s="40"/>
      <c r="D18" s="80"/>
      <c r="E18" s="80"/>
      <c r="F18" s="87">
        <v>2015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9"/>
    </row>
    <row r="19" spans="1:17" x14ac:dyDescent="0.2">
      <c r="D19" s="80"/>
      <c r="E19" s="80"/>
      <c r="F19" s="16" t="s">
        <v>15</v>
      </c>
      <c r="G19" s="16" t="s">
        <v>16</v>
      </c>
      <c r="H19" s="16" t="s">
        <v>27</v>
      </c>
      <c r="I19" s="16" t="s">
        <v>18</v>
      </c>
      <c r="J19" s="30" t="s">
        <v>19</v>
      </c>
      <c r="K19" s="30" t="s">
        <v>20</v>
      </c>
      <c r="L19" s="30" t="s">
        <v>21</v>
      </c>
      <c r="M19" s="30" t="s">
        <v>22</v>
      </c>
      <c r="N19" s="30" t="s">
        <v>23</v>
      </c>
      <c r="O19" s="30" t="s">
        <v>24</v>
      </c>
      <c r="P19" s="30" t="s">
        <v>25</v>
      </c>
      <c r="Q19" s="30" t="s">
        <v>26</v>
      </c>
    </row>
    <row r="20" spans="1:17" ht="45" x14ac:dyDescent="0.2">
      <c r="D20" s="17" t="s">
        <v>51</v>
      </c>
      <c r="E20" s="16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</row>
    <row r="21" spans="1:17" ht="30" x14ac:dyDescent="0.2">
      <c r="D21" s="19" t="s">
        <v>54</v>
      </c>
      <c r="E21" s="20" t="s">
        <v>12</v>
      </c>
      <c r="F21" s="75" t="s">
        <v>52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x14ac:dyDescent="0.2">
      <c r="D22" s="19" t="s">
        <v>53</v>
      </c>
      <c r="E22" s="20" t="s">
        <v>13</v>
      </c>
      <c r="F22" s="31">
        <f>F6</f>
        <v>30</v>
      </c>
      <c r="G22" s="31">
        <f t="shared" ref="G22:Q22" si="0">G6</f>
        <v>70</v>
      </c>
      <c r="H22" s="31">
        <f t="shared" si="0"/>
        <v>100</v>
      </c>
      <c r="I22" s="31">
        <f t="shared" si="0"/>
        <v>110</v>
      </c>
      <c r="J22" s="31">
        <f t="shared" si="0"/>
        <v>100</v>
      </c>
      <c r="K22" s="31">
        <f t="shared" si="0"/>
        <v>110</v>
      </c>
      <c r="L22" s="31">
        <f t="shared" si="0"/>
        <v>100</v>
      </c>
      <c r="M22" s="31">
        <f t="shared" si="0"/>
        <v>110</v>
      </c>
      <c r="N22" s="31">
        <f t="shared" si="0"/>
        <v>120</v>
      </c>
      <c r="O22" s="31">
        <f t="shared" si="0"/>
        <v>100</v>
      </c>
      <c r="P22" s="31">
        <f t="shared" si="0"/>
        <v>100</v>
      </c>
      <c r="Q22" s="31">
        <f t="shared" si="0"/>
        <v>120</v>
      </c>
    </row>
    <row r="23" spans="1:17" x14ac:dyDescent="0.2">
      <c r="D23" s="60" t="s">
        <v>55</v>
      </c>
      <c r="E23" s="20" t="s">
        <v>12</v>
      </c>
      <c r="F23" s="32">
        <f>F22*7000</f>
        <v>210000</v>
      </c>
      <c r="G23" s="32">
        <f t="shared" ref="G23:Q23" si="1">G22*7000</f>
        <v>490000</v>
      </c>
      <c r="H23" s="32">
        <f t="shared" si="1"/>
        <v>700000</v>
      </c>
      <c r="I23" s="32">
        <f t="shared" si="1"/>
        <v>770000</v>
      </c>
      <c r="J23" s="32">
        <f t="shared" si="1"/>
        <v>700000</v>
      </c>
      <c r="K23" s="32">
        <f t="shared" si="1"/>
        <v>770000</v>
      </c>
      <c r="L23" s="32">
        <f t="shared" si="1"/>
        <v>700000</v>
      </c>
      <c r="M23" s="32">
        <f t="shared" si="1"/>
        <v>770000</v>
      </c>
      <c r="N23" s="32">
        <f t="shared" si="1"/>
        <v>840000</v>
      </c>
      <c r="O23" s="32">
        <f t="shared" si="1"/>
        <v>700000</v>
      </c>
      <c r="P23" s="32">
        <f t="shared" si="1"/>
        <v>700000</v>
      </c>
      <c r="Q23" s="32">
        <f t="shared" si="1"/>
        <v>840000</v>
      </c>
    </row>
    <row r="24" spans="1:17" x14ac:dyDescent="0.2">
      <c r="D24" s="55"/>
      <c r="E24" s="56"/>
      <c r="F24" s="56"/>
      <c r="G24" s="56"/>
      <c r="H24" s="56"/>
      <c r="I24" s="56"/>
      <c r="J24" s="48"/>
      <c r="K24" s="48"/>
      <c r="L24" s="48"/>
      <c r="M24" s="48"/>
      <c r="N24" s="48"/>
      <c r="O24" s="48"/>
      <c r="P24" s="48"/>
      <c r="Q24" s="48"/>
    </row>
    <row r="25" spans="1:17" x14ac:dyDescent="0.2">
      <c r="D25" s="57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D26" s="33" t="s">
        <v>28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45" x14ac:dyDescent="0.2">
      <c r="D27" s="90" t="s">
        <v>56</v>
      </c>
      <c r="E27" s="34" t="s">
        <v>12</v>
      </c>
      <c r="F27" s="29">
        <f>F22*600</f>
        <v>18000</v>
      </c>
      <c r="G27" s="29">
        <f t="shared" ref="G27:Q27" si="2">G22*600</f>
        <v>42000</v>
      </c>
      <c r="H27" s="29">
        <f t="shared" si="2"/>
        <v>60000</v>
      </c>
      <c r="I27" s="29">
        <f t="shared" si="2"/>
        <v>66000</v>
      </c>
      <c r="J27" s="29">
        <f t="shared" si="2"/>
        <v>60000</v>
      </c>
      <c r="K27" s="29">
        <f t="shared" si="2"/>
        <v>66000</v>
      </c>
      <c r="L27" s="29">
        <f t="shared" si="2"/>
        <v>60000</v>
      </c>
      <c r="M27" s="29">
        <f t="shared" si="2"/>
        <v>66000</v>
      </c>
      <c r="N27" s="29">
        <f t="shared" si="2"/>
        <v>72000</v>
      </c>
      <c r="O27" s="29">
        <f t="shared" si="2"/>
        <v>60000</v>
      </c>
      <c r="P27" s="29">
        <f t="shared" si="2"/>
        <v>60000</v>
      </c>
      <c r="Q27" s="29">
        <f t="shared" si="2"/>
        <v>72000</v>
      </c>
    </row>
    <row r="28" spans="1:17" ht="30" x14ac:dyDescent="0.2">
      <c r="D28" s="35" t="s">
        <v>58</v>
      </c>
      <c r="E28" s="34" t="s">
        <v>12</v>
      </c>
      <c r="F28" s="65">
        <f>F22*75</f>
        <v>2250</v>
      </c>
      <c r="G28" s="65">
        <f t="shared" ref="G28:P28" si="3">G22*75</f>
        <v>5250</v>
      </c>
      <c r="H28" s="65">
        <f t="shared" si="3"/>
        <v>7500</v>
      </c>
      <c r="I28" s="65">
        <f t="shared" si="3"/>
        <v>8250</v>
      </c>
      <c r="J28" s="65">
        <f t="shared" si="3"/>
        <v>7500</v>
      </c>
      <c r="K28" s="65">
        <f t="shared" si="3"/>
        <v>8250</v>
      </c>
      <c r="L28" s="65">
        <f t="shared" si="3"/>
        <v>7500</v>
      </c>
      <c r="M28" s="65">
        <f t="shared" si="3"/>
        <v>8250</v>
      </c>
      <c r="N28" s="65">
        <f t="shared" si="3"/>
        <v>9000</v>
      </c>
      <c r="O28" s="65">
        <f t="shared" si="3"/>
        <v>7500</v>
      </c>
      <c r="P28" s="65">
        <f t="shared" si="3"/>
        <v>7500</v>
      </c>
      <c r="Q28" s="65">
        <f>Q22*75</f>
        <v>9000</v>
      </c>
    </row>
    <row r="29" spans="1:17" x14ac:dyDescent="0.2">
      <c r="D29" s="34" t="s">
        <v>29</v>
      </c>
      <c r="E29" s="34" t="s">
        <v>12</v>
      </c>
      <c r="F29" s="65">
        <v>1000</v>
      </c>
      <c r="G29" s="65">
        <v>1000</v>
      </c>
      <c r="H29" s="65">
        <v>1000</v>
      </c>
      <c r="I29" s="65">
        <v>1000</v>
      </c>
      <c r="J29" s="65">
        <v>1000</v>
      </c>
      <c r="K29" s="65">
        <v>1000</v>
      </c>
      <c r="L29" s="65">
        <v>1000</v>
      </c>
      <c r="M29" s="65">
        <v>1000</v>
      </c>
      <c r="N29" s="65">
        <v>1000</v>
      </c>
      <c r="O29" s="65">
        <v>1000</v>
      </c>
      <c r="P29" s="65">
        <v>1000</v>
      </c>
      <c r="Q29" s="65">
        <v>1000</v>
      </c>
    </row>
    <row r="30" spans="1:17" x14ac:dyDescent="0.2">
      <c r="D30" s="34" t="s">
        <v>57</v>
      </c>
      <c r="E30" s="34" t="s">
        <v>12</v>
      </c>
      <c r="F30" s="65">
        <v>1500</v>
      </c>
      <c r="G30" s="65">
        <v>1500</v>
      </c>
      <c r="H30" s="65">
        <v>1500</v>
      </c>
      <c r="I30" s="65">
        <v>1500</v>
      </c>
      <c r="J30" s="65">
        <v>1500</v>
      </c>
      <c r="K30" s="65">
        <v>1500</v>
      </c>
      <c r="L30" s="65">
        <v>1500</v>
      </c>
      <c r="M30" s="65">
        <v>1500</v>
      </c>
      <c r="N30" s="65">
        <v>1500</v>
      </c>
      <c r="O30" s="65">
        <v>1500</v>
      </c>
      <c r="P30" s="65">
        <v>1500</v>
      </c>
      <c r="Q30" s="65">
        <v>1500</v>
      </c>
    </row>
    <row r="31" spans="1:17" x14ac:dyDescent="0.2">
      <c r="D31" s="34" t="s">
        <v>66</v>
      </c>
      <c r="E31" s="34" t="s">
        <v>12</v>
      </c>
      <c r="F31" s="65">
        <v>0</v>
      </c>
      <c r="G31" s="65">
        <v>0</v>
      </c>
      <c r="H31" s="65">
        <v>10000</v>
      </c>
      <c r="I31" s="65">
        <v>10000</v>
      </c>
      <c r="J31" s="65">
        <v>10000</v>
      </c>
      <c r="K31" s="65">
        <v>10000</v>
      </c>
      <c r="L31" s="65">
        <v>10000</v>
      </c>
      <c r="M31" s="65">
        <v>10000</v>
      </c>
      <c r="N31" s="65">
        <v>10000</v>
      </c>
      <c r="O31" s="65">
        <v>10000</v>
      </c>
      <c r="P31" s="65">
        <v>10000</v>
      </c>
      <c r="Q31" s="65">
        <v>10000</v>
      </c>
    </row>
    <row r="32" spans="1:17" x14ac:dyDescent="0.2">
      <c r="D32" s="34" t="s">
        <v>64</v>
      </c>
      <c r="E32" s="34" t="s">
        <v>12</v>
      </c>
      <c r="F32" s="65">
        <v>0</v>
      </c>
      <c r="G32" s="65">
        <v>499</v>
      </c>
      <c r="H32" s="65">
        <v>499</v>
      </c>
      <c r="I32" s="65">
        <v>499</v>
      </c>
      <c r="J32" s="65">
        <v>499</v>
      </c>
      <c r="K32" s="65">
        <v>499</v>
      </c>
      <c r="L32" s="65">
        <v>499</v>
      </c>
      <c r="M32" s="65">
        <v>499</v>
      </c>
      <c r="N32" s="65">
        <v>499</v>
      </c>
      <c r="O32" s="65">
        <v>499</v>
      </c>
      <c r="P32" s="65">
        <v>499</v>
      </c>
      <c r="Q32" s="65">
        <v>499</v>
      </c>
    </row>
    <row r="33" spans="4:17" ht="30" x14ac:dyDescent="0.2">
      <c r="D33" s="35" t="s">
        <v>59</v>
      </c>
      <c r="E33" s="34" t="s">
        <v>12</v>
      </c>
      <c r="F33" s="66">
        <v>1000</v>
      </c>
      <c r="G33" s="66">
        <v>1000</v>
      </c>
      <c r="H33" s="66">
        <v>1000</v>
      </c>
      <c r="I33" s="66">
        <v>1000</v>
      </c>
      <c r="J33" s="66">
        <v>1000</v>
      </c>
      <c r="K33" s="66">
        <v>1000</v>
      </c>
      <c r="L33" s="66">
        <v>1000</v>
      </c>
      <c r="M33" s="66">
        <v>1000</v>
      </c>
      <c r="N33" s="66">
        <v>1000</v>
      </c>
      <c r="O33" s="66">
        <v>1000</v>
      </c>
      <c r="P33" s="66">
        <v>1000</v>
      </c>
      <c r="Q33" s="66">
        <v>1000</v>
      </c>
    </row>
    <row r="34" spans="4:17" ht="60" x14ac:dyDescent="0.2">
      <c r="D34" s="35" t="s">
        <v>60</v>
      </c>
      <c r="E34" s="34" t="s">
        <v>12</v>
      </c>
      <c r="F34" s="67">
        <v>0</v>
      </c>
      <c r="G34" s="67">
        <f t="shared" ref="G34:Q34" si="4">G22*3700</f>
        <v>259000</v>
      </c>
      <c r="H34" s="67">
        <f t="shared" si="4"/>
        <v>370000</v>
      </c>
      <c r="I34" s="67">
        <f t="shared" si="4"/>
        <v>407000</v>
      </c>
      <c r="J34" s="67">
        <f t="shared" si="4"/>
        <v>370000</v>
      </c>
      <c r="K34" s="67">
        <f t="shared" si="4"/>
        <v>407000</v>
      </c>
      <c r="L34" s="67">
        <f t="shared" si="4"/>
        <v>370000</v>
      </c>
      <c r="M34" s="67">
        <f t="shared" si="4"/>
        <v>407000</v>
      </c>
      <c r="N34" s="67">
        <f t="shared" si="4"/>
        <v>444000</v>
      </c>
      <c r="O34" s="67">
        <f t="shared" si="4"/>
        <v>370000</v>
      </c>
      <c r="P34" s="67">
        <f t="shared" si="4"/>
        <v>370000</v>
      </c>
      <c r="Q34" s="67">
        <f t="shared" si="4"/>
        <v>444000</v>
      </c>
    </row>
    <row r="35" spans="4:17" x14ac:dyDescent="0.2">
      <c r="D35" s="34" t="s">
        <v>65</v>
      </c>
      <c r="E35" s="34" t="s">
        <v>12</v>
      </c>
      <c r="F35" s="64">
        <v>5000</v>
      </c>
      <c r="G35" s="64">
        <v>5000</v>
      </c>
      <c r="H35" s="64">
        <v>5000</v>
      </c>
      <c r="I35" s="64">
        <v>5000</v>
      </c>
      <c r="J35" s="64">
        <v>5000</v>
      </c>
      <c r="K35" s="64">
        <v>5000</v>
      </c>
      <c r="L35" s="64">
        <v>5000</v>
      </c>
      <c r="M35" s="64">
        <v>5000</v>
      </c>
      <c r="N35" s="64">
        <v>5000</v>
      </c>
      <c r="O35" s="64">
        <v>5000</v>
      </c>
      <c r="P35" s="64">
        <v>5000</v>
      </c>
      <c r="Q35" s="64">
        <v>5000</v>
      </c>
    </row>
    <row r="36" spans="4:17" ht="60" x14ac:dyDescent="0.2">
      <c r="D36" s="61" t="s">
        <v>61</v>
      </c>
      <c r="E36" s="62" t="s">
        <v>12</v>
      </c>
      <c r="F36" s="68">
        <f>F22*400</f>
        <v>12000</v>
      </c>
      <c r="G36" s="68">
        <f t="shared" ref="G36:Q36" si="5">G22*400</f>
        <v>28000</v>
      </c>
      <c r="H36" s="68">
        <f t="shared" si="5"/>
        <v>40000</v>
      </c>
      <c r="I36" s="68">
        <f t="shared" si="5"/>
        <v>44000</v>
      </c>
      <c r="J36" s="68">
        <f t="shared" si="5"/>
        <v>40000</v>
      </c>
      <c r="K36" s="68">
        <f t="shared" si="5"/>
        <v>44000</v>
      </c>
      <c r="L36" s="68">
        <f t="shared" si="5"/>
        <v>40000</v>
      </c>
      <c r="M36" s="68">
        <f t="shared" si="5"/>
        <v>44000</v>
      </c>
      <c r="N36" s="68">
        <f t="shared" si="5"/>
        <v>48000</v>
      </c>
      <c r="O36" s="68">
        <f t="shared" si="5"/>
        <v>40000</v>
      </c>
      <c r="P36" s="68">
        <f t="shared" si="5"/>
        <v>40000</v>
      </c>
      <c r="Q36" s="68">
        <f t="shared" si="5"/>
        <v>48000</v>
      </c>
    </row>
    <row r="37" spans="4:17" x14ac:dyDescent="0.2">
      <c r="D37" s="36" t="s">
        <v>30</v>
      </c>
      <c r="E37" s="36" t="s">
        <v>14</v>
      </c>
      <c r="F37" s="69">
        <f>SUM(F27:F36)</f>
        <v>40750</v>
      </c>
      <c r="G37" s="69">
        <f>SUM(G27:G36)</f>
        <v>343249</v>
      </c>
      <c r="H37" s="69">
        <f t="shared" ref="H37:Q37" si="6">SUM(H27:H36)</f>
        <v>496499</v>
      </c>
      <c r="I37" s="69">
        <f t="shared" si="6"/>
        <v>544249</v>
      </c>
      <c r="J37" s="69">
        <f t="shared" si="6"/>
        <v>496499</v>
      </c>
      <c r="K37" s="69">
        <f t="shared" si="6"/>
        <v>544249</v>
      </c>
      <c r="L37" s="69">
        <f t="shared" si="6"/>
        <v>496499</v>
      </c>
      <c r="M37" s="69">
        <f t="shared" si="6"/>
        <v>544249</v>
      </c>
      <c r="N37" s="69">
        <f t="shared" si="6"/>
        <v>591999</v>
      </c>
      <c r="O37" s="69">
        <f t="shared" si="6"/>
        <v>496499</v>
      </c>
      <c r="P37" s="69">
        <f t="shared" si="6"/>
        <v>496499</v>
      </c>
      <c r="Q37" s="69">
        <f t="shared" si="6"/>
        <v>591999</v>
      </c>
    </row>
    <row r="38" spans="4:17" x14ac:dyDescent="0.2">
      <c r="D38" s="6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4:17" x14ac:dyDescent="0.2">
      <c r="D39" s="70" t="s">
        <v>62</v>
      </c>
      <c r="E39" s="70" t="s">
        <v>14</v>
      </c>
      <c r="F39" s="73">
        <f>SUM(F23-F37)</f>
        <v>169250</v>
      </c>
      <c r="G39" s="73">
        <f t="shared" ref="G39:Q39" si="7">SUM(G23-G37)</f>
        <v>146751</v>
      </c>
      <c r="H39" s="73">
        <f t="shared" si="7"/>
        <v>203501</v>
      </c>
      <c r="I39" s="73">
        <f t="shared" si="7"/>
        <v>225751</v>
      </c>
      <c r="J39" s="73">
        <f t="shared" si="7"/>
        <v>203501</v>
      </c>
      <c r="K39" s="73">
        <f t="shared" si="7"/>
        <v>225751</v>
      </c>
      <c r="L39" s="73">
        <f t="shared" si="7"/>
        <v>203501</v>
      </c>
      <c r="M39" s="73">
        <f t="shared" si="7"/>
        <v>225751</v>
      </c>
      <c r="N39" s="73">
        <f t="shared" si="7"/>
        <v>248001</v>
      </c>
      <c r="O39" s="73">
        <f t="shared" si="7"/>
        <v>203501</v>
      </c>
      <c r="P39" s="73">
        <f t="shared" si="7"/>
        <v>203501</v>
      </c>
      <c r="Q39" s="73">
        <f t="shared" si="7"/>
        <v>248001</v>
      </c>
    </row>
    <row r="40" spans="4:17" x14ac:dyDescent="0.2">
      <c r="D40" s="63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4:17" ht="45" x14ac:dyDescent="0.2">
      <c r="D41" s="71" t="s">
        <v>63</v>
      </c>
      <c r="E41" s="72" t="s">
        <v>14</v>
      </c>
      <c r="F41" s="74">
        <f>F39-(F39*0.15)</f>
        <v>143862.5</v>
      </c>
      <c r="G41" s="74">
        <f t="shared" ref="G41:Q41" si="8">G39-(G39*0.15)</f>
        <v>124738.35</v>
      </c>
      <c r="H41" s="74">
        <f t="shared" si="8"/>
        <v>172975.85</v>
      </c>
      <c r="I41" s="74">
        <f t="shared" si="8"/>
        <v>191888.35</v>
      </c>
      <c r="J41" s="74">
        <f t="shared" si="8"/>
        <v>172975.85</v>
      </c>
      <c r="K41" s="74">
        <f t="shared" si="8"/>
        <v>191888.35</v>
      </c>
      <c r="L41" s="74">
        <f t="shared" si="8"/>
        <v>172975.85</v>
      </c>
      <c r="M41" s="74">
        <f t="shared" si="8"/>
        <v>191888.35</v>
      </c>
      <c r="N41" s="74">
        <f t="shared" si="8"/>
        <v>210800.85</v>
      </c>
      <c r="O41" s="74">
        <f t="shared" si="8"/>
        <v>172975.85</v>
      </c>
      <c r="P41" s="74">
        <f t="shared" si="8"/>
        <v>172975.85</v>
      </c>
      <c r="Q41" s="74">
        <f t="shared" si="8"/>
        <v>210800.85</v>
      </c>
    </row>
  </sheetData>
  <mergeCells count="9">
    <mergeCell ref="F21:Q21"/>
    <mergeCell ref="D3:D5"/>
    <mergeCell ref="E3:E5"/>
    <mergeCell ref="D17:D19"/>
    <mergeCell ref="E17:E19"/>
    <mergeCell ref="F4:Q4"/>
    <mergeCell ref="F3:Q3"/>
    <mergeCell ref="F17:Q17"/>
    <mergeCell ref="F18:Q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2015-11-09T16:05:05Z</dcterms:modified>
</cp:coreProperties>
</file>